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2810" windowHeight="15840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Položky!$A$1:$G$65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0" i="3" l="1"/>
  <c r="G59" i="3"/>
  <c r="G58" i="3"/>
  <c r="G57" i="3"/>
  <c r="G33" i="3"/>
  <c r="G32" i="3"/>
  <c r="G31" i="3"/>
  <c r="G30" i="3"/>
  <c r="G29" i="3"/>
  <c r="C35" i="3"/>
  <c r="G34" i="3"/>
  <c r="G15" i="3"/>
  <c r="G14" i="3"/>
  <c r="G13" i="3"/>
  <c r="G12" i="3"/>
  <c r="C38" i="3"/>
  <c r="G37" i="3"/>
  <c r="G38" i="3" s="1"/>
  <c r="BA19" i="3"/>
  <c r="BB19" i="3"/>
  <c r="BC19" i="3"/>
  <c r="BD19" i="3"/>
  <c r="BE19" i="3"/>
  <c r="G62" i="3"/>
  <c r="G60" i="3" l="1"/>
  <c r="G35" i="3"/>
  <c r="G9" i="3"/>
  <c r="I10" i="2" l="1"/>
  <c r="H10" i="2"/>
  <c r="G10" i="2"/>
  <c r="F10" i="2"/>
  <c r="B10" i="2"/>
  <c r="A10" i="2"/>
  <c r="I9" i="2"/>
  <c r="H9" i="2"/>
  <c r="G9" i="2"/>
  <c r="F9" i="2"/>
  <c r="B9" i="2"/>
  <c r="A9" i="2"/>
  <c r="I8" i="2"/>
  <c r="H8" i="2"/>
  <c r="G8" i="2"/>
  <c r="F8" i="2"/>
  <c r="B8" i="2"/>
  <c r="A8" i="2"/>
  <c r="G17" i="3" l="1"/>
  <c r="D21" i="1" l="1"/>
  <c r="D20" i="1"/>
  <c r="D19" i="1"/>
  <c r="D18" i="1"/>
  <c r="D17" i="1"/>
  <c r="D16" i="1"/>
  <c r="D15" i="1"/>
  <c r="G64" i="3"/>
  <c r="G63" i="3"/>
  <c r="B19" i="2"/>
  <c r="A19" i="2"/>
  <c r="C65" i="3"/>
  <c r="G54" i="3"/>
  <c r="C55" i="3"/>
  <c r="BE46" i="3"/>
  <c r="BD46" i="3"/>
  <c r="BC46" i="3"/>
  <c r="BA46" i="3"/>
  <c r="G51" i="3"/>
  <c r="BB46" i="3" s="1"/>
  <c r="G50" i="3"/>
  <c r="BE45" i="3"/>
  <c r="BD45" i="3"/>
  <c r="BC45" i="3"/>
  <c r="BA45" i="3"/>
  <c r="G49" i="3"/>
  <c r="BB45" i="3" s="1"/>
  <c r="B16" i="2"/>
  <c r="A16" i="2"/>
  <c r="C52" i="3"/>
  <c r="BE42" i="3"/>
  <c r="BD42" i="3"/>
  <c r="BC42" i="3"/>
  <c r="BA42" i="3"/>
  <c r="BB42" i="3"/>
  <c r="BE41" i="3"/>
  <c r="BD41" i="3"/>
  <c r="BC41" i="3"/>
  <c r="BA41" i="3"/>
  <c r="BB41" i="3"/>
  <c r="BE40" i="3"/>
  <c r="BD40" i="3"/>
  <c r="BC40" i="3"/>
  <c r="BA40" i="3"/>
  <c r="BB40" i="3"/>
  <c r="G46" i="3"/>
  <c r="G45" i="3"/>
  <c r="B15" i="2"/>
  <c r="A15" i="2"/>
  <c r="C47" i="3"/>
  <c r="G42" i="3"/>
  <c r="G41" i="3"/>
  <c r="BE27" i="3"/>
  <c r="BD27" i="3"/>
  <c r="BC27" i="3"/>
  <c r="BA27" i="3"/>
  <c r="BB27" i="3"/>
  <c r="BE26" i="3"/>
  <c r="BD26" i="3"/>
  <c r="BC26" i="3"/>
  <c r="BA26" i="3"/>
  <c r="BB26" i="3"/>
  <c r="BE25" i="3"/>
  <c r="BD25" i="3"/>
  <c r="BC25" i="3"/>
  <c r="BA25" i="3"/>
  <c r="BB25" i="3"/>
  <c r="B14" i="2"/>
  <c r="A14" i="2"/>
  <c r="C43" i="3"/>
  <c r="BE22" i="3"/>
  <c r="BE23" i="3" s="1"/>
  <c r="BD22" i="3"/>
  <c r="BD23" i="3" s="1"/>
  <c r="BC22" i="3"/>
  <c r="BC23" i="3" s="1"/>
  <c r="BA22" i="3"/>
  <c r="BA23" i="3" s="1"/>
  <c r="G26" i="3"/>
  <c r="G27" i="3" s="1"/>
  <c r="B11" i="2"/>
  <c r="A11" i="2"/>
  <c r="C27" i="3"/>
  <c r="G23" i="3"/>
  <c r="C24" i="3"/>
  <c r="G20" i="3"/>
  <c r="C21" i="3"/>
  <c r="BE18" i="3"/>
  <c r="BD18" i="3"/>
  <c r="BC18" i="3"/>
  <c r="BB18" i="3"/>
  <c r="BA18" i="3"/>
  <c r="BE16" i="3"/>
  <c r="BD16" i="3"/>
  <c r="BC16" i="3"/>
  <c r="BB16" i="3"/>
  <c r="BA16" i="3"/>
  <c r="BB10" i="3"/>
  <c r="BD10" i="3"/>
  <c r="BE8" i="3"/>
  <c r="BD8" i="3"/>
  <c r="BC8" i="3"/>
  <c r="BB8" i="3"/>
  <c r="BA8" i="3"/>
  <c r="BE7" i="3"/>
  <c r="BD7" i="3"/>
  <c r="BC7" i="3"/>
  <c r="BB7" i="3"/>
  <c r="BA7" i="3"/>
  <c r="G16" i="3"/>
  <c r="C18" i="3"/>
  <c r="G8" i="3"/>
  <c r="B7" i="2"/>
  <c r="A7" i="2"/>
  <c r="C10" i="3"/>
  <c r="E4" i="3"/>
  <c r="C4" i="3"/>
  <c r="F3" i="3"/>
  <c r="C3" i="3"/>
  <c r="C2" i="2"/>
  <c r="C1" i="2"/>
  <c r="C33" i="1"/>
  <c r="F33" i="1" s="1"/>
  <c r="C31" i="1"/>
  <c r="G7" i="1"/>
  <c r="D2" i="1"/>
  <c r="C2" i="1"/>
  <c r="BE20" i="3" l="1"/>
  <c r="BE47" i="3"/>
  <c r="I16" i="2" s="1"/>
  <c r="BE10" i="3"/>
  <c r="BA43" i="3"/>
  <c r="BC10" i="3"/>
  <c r="BA20" i="3"/>
  <c r="G10" i="3"/>
  <c r="BB22" i="3"/>
  <c r="BB23" i="3" s="1"/>
  <c r="BC20" i="3"/>
  <c r="BD43" i="3"/>
  <c r="BC43" i="3"/>
  <c r="BE43" i="3"/>
  <c r="BC47" i="3"/>
  <c r="G16" i="2" s="1"/>
  <c r="BA47" i="3"/>
  <c r="E16" i="2" s="1"/>
  <c r="G18" i="3"/>
  <c r="G21" i="3"/>
  <c r="BD47" i="3"/>
  <c r="H16" i="2" s="1"/>
  <c r="BA10" i="3"/>
  <c r="BB20" i="3"/>
  <c r="BD20" i="3"/>
  <c r="BB43" i="3"/>
  <c r="BB47" i="3"/>
  <c r="G24" i="3"/>
  <c r="G43" i="3"/>
  <c r="G65" i="3"/>
  <c r="G47" i="3"/>
  <c r="G52" i="3"/>
  <c r="G55" i="3"/>
  <c r="E20" i="2" l="1"/>
  <c r="I20" i="2"/>
  <c r="C21" i="1" s="1"/>
  <c r="H20" i="2"/>
  <c r="C17" i="1" s="1"/>
  <c r="G20" i="2"/>
  <c r="C18" i="1" s="1"/>
  <c r="F20" i="2"/>
  <c r="C16" i="1" s="1"/>
  <c r="C15" i="1" l="1"/>
  <c r="C19" i="1" s="1"/>
  <c r="C22" i="1" s="1"/>
  <c r="G32" i="2"/>
  <c r="I32" i="2" s="1"/>
  <c r="G31" i="2"/>
  <c r="I31" i="2" s="1"/>
  <c r="G21" i="1" s="1"/>
  <c r="G30" i="2"/>
  <c r="I30" i="2" s="1"/>
  <c r="G20" i="1" s="1"/>
  <c r="G29" i="2"/>
  <c r="I29" i="2" s="1"/>
  <c r="G19" i="1" s="1"/>
  <c r="G28" i="2"/>
  <c r="I28" i="2" s="1"/>
  <c r="G18" i="1" s="1"/>
  <c r="G27" i="2"/>
  <c r="I27" i="2" s="1"/>
  <c r="G17" i="1" s="1"/>
  <c r="G26" i="2"/>
  <c r="I26" i="2" s="1"/>
  <c r="G16" i="1" s="1"/>
  <c r="G25" i="2"/>
  <c r="I25" i="2" s="1"/>
  <c r="G15" i="1" l="1"/>
  <c r="H33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<sst xmlns="http://schemas.openxmlformats.org/spreadsheetml/2006/main" count="264" uniqueCount="182">
  <si>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</si>
  <si>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</si>
  <si>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</si>
  <si>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</si>
  <si>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</si>
  <si>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</si>
  <si>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</si>
  <si>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</si>
  <si>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</si>
  <si>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</si>
  <si>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</si>
  <si>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</si>
  <si>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</si>
  <si>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</si>
  <si>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</si>
  <si>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</si>
  <si>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</si>
  <si>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</si>
  <si>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</si>
  <si>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</si>
  <si>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</si>
  <si>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</si>
  <si>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</si>
  <si>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</si>
  <si>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</si>
  <si>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</si>
  <si>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</si>
  <si>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</si>
  <si>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</si>
  <si>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</si>
  <si>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</si>
  <si>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</si>
  <si>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</si>
  <si>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</si>
  <si>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</si>
  <si>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</si>
  <si>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</si>
  <si>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</si>
  <si>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</si>
  <si>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</si>
  <si>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</si>
  <si>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</si>
  <si>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</si>
  <si>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</si>
  <si>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</si>
  <si>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</si>
  <si>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</si>
  <si>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</si>
  <si>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</si>
  <si>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</si>
  <si>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</si>
  <si>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</si>
  <si>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</si>
  <si>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</si>
  <si>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</si>
  <si>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</si>
  <si>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</si>
  <si>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</si>
  <si>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</si>
  <si>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</si>
  <si>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</si>
  <si>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</si>
  <si>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</si>
  <si>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</si>
  <si>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</si>
  <si>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</si>
  <si>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</si>
  <si>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</si>
  <si>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</si>
  <si>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</si>
  <si>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</si>
  <si>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</si>
  <si>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</si>
  <si>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</si>
  <si>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</si>
  <si>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</si>
  <si>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SO 01</t>
  </si>
  <si>
    <t>3</t>
  </si>
  <si>
    <t>Svislé a kompletní konstrukce</t>
  </si>
  <si>
    <t>m2</t>
  </si>
  <si>
    <t>kus</t>
  </si>
  <si>
    <t>t</t>
  </si>
  <si>
    <t>m3</t>
  </si>
  <si>
    <t>61</t>
  </si>
  <si>
    <t>Upravy povrchů vnitřní</t>
  </si>
  <si>
    <t>94</t>
  </si>
  <si>
    <t>Lešení a stavební výtahy</t>
  </si>
  <si>
    <t>941955003R00</t>
  </si>
  <si>
    <t xml:space="preserve">Lešení lehké pomocné, výška podlahy do 2,5 m </t>
  </si>
  <si>
    <t>95</t>
  </si>
  <si>
    <t>Dokončovací kce na pozem.stav.</t>
  </si>
  <si>
    <t>952901111R00</t>
  </si>
  <si>
    <t xml:space="preserve">Vyčištění budov o výšce podlaží do 4 m </t>
  </si>
  <si>
    <t>99</t>
  </si>
  <si>
    <t>Staveništní přesun hmot</t>
  </si>
  <si>
    <t>998011002R00</t>
  </si>
  <si>
    <t>763</t>
  </si>
  <si>
    <t>Dřevostavby</t>
  </si>
  <si>
    <t>416022121R00</t>
  </si>
  <si>
    <t>998763302U00</t>
  </si>
  <si>
    <t>764</t>
  </si>
  <si>
    <t>Konstrukce klempířské</t>
  </si>
  <si>
    <t>771</t>
  </si>
  <si>
    <t>Podlahy z dlaždic a obklady</t>
  </si>
  <si>
    <t>783</t>
  </si>
  <si>
    <t>Nátěry</t>
  </si>
  <si>
    <t>783221112U00</t>
  </si>
  <si>
    <t>Nátěr syntetický KDK barva lesklý povrch 1x antikorozní, 1x základní, 2x email</t>
  </si>
  <si>
    <t>784</t>
  </si>
  <si>
    <t>Malby</t>
  </si>
  <si>
    <t>784161101R00</t>
  </si>
  <si>
    <t>784164112R00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</si>
  <si>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</si>
  <si>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</si>
  <si>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</si>
  <si>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</si>
  <si>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</si>
  <si>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</si>
  <si>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</si>
  <si>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</si>
  <si>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610991111R00</t>
  </si>
  <si>
    <t xml:space="preserve">Zakrývání výplní vnitřních otvorů </t>
  </si>
  <si>
    <t>317941125RT3</t>
  </si>
  <si>
    <t xml:space="preserve">Penetrace podkladu nátěrem  1x </t>
  </si>
  <si>
    <t xml:space="preserve">D+M Podhledy SDK,ocel.dvouúrov.křížový rošt,1x RF 15mm </t>
  </si>
  <si>
    <t xml:space="preserve">Interiérová malba univerzál., bílá, bez penetr.3x </t>
  </si>
  <si>
    <t>Výměna vzduchotechniky stravovacího provozu Domova důchodců Ústí nad Orlicí</t>
  </si>
  <si>
    <t>DD Ústí nad Orlicí</t>
  </si>
  <si>
    <t>310238211R00</t>
  </si>
  <si>
    <t>Zazdívka otvorů plochy do 1 m2 cihlami na MVC</t>
  </si>
  <si>
    <t>784011111R00</t>
  </si>
  <si>
    <t>Oprášení/ometení podkladu</t>
  </si>
  <si>
    <t>Osazení ocelových válcovaných nosníků č.22 a vyšší včetně dodávky profilů (svařenec I500 - konstrukce pod vzd jednotku)</t>
  </si>
  <si>
    <t>612421637R00</t>
  </si>
  <si>
    <t>Omítka vnitřní zdiva, MVC, štuková</t>
  </si>
  <si>
    <t>96</t>
  </si>
  <si>
    <t>Bourání konstrukcí</t>
  </si>
  <si>
    <t>763111811</t>
  </si>
  <si>
    <t>Demontáž SDK opláštění s jednoduchou ocelovou nosnou konstrukcí opláštění jednoduché</t>
  </si>
  <si>
    <t>611421421R00</t>
  </si>
  <si>
    <t>Oprava váp.omítek stropů do 50% plochy - hladkých</t>
  </si>
  <si>
    <t>612421421R00</t>
  </si>
  <si>
    <t>Oprava vápen.omítek stěn do 50 % pl. - hladkých</t>
  </si>
  <si>
    <t>611471411R00</t>
  </si>
  <si>
    <t>Úprava stropů aktivovaným štukem tl. 2 - 3 mm</t>
  </si>
  <si>
    <t>Úprava vnitřních stěn aktivovaným štukem</t>
  </si>
  <si>
    <t>612471411R00</t>
  </si>
  <si>
    <t>97</t>
  </si>
  <si>
    <t>Prorážení otvorů</t>
  </si>
  <si>
    <t>971033251R00</t>
  </si>
  <si>
    <t>Vybourání otv. zeď cihel. 0,0225 m2, tl. 45cm, MVC</t>
  </si>
  <si>
    <t>979082111R00</t>
  </si>
  <si>
    <t>Vnitrostaveništní doprava suti do 10 m</t>
  </si>
  <si>
    <t>Příplatek k vnitrost. dopravě suti za dalších 5 m</t>
  </si>
  <si>
    <t>979082121R00</t>
  </si>
  <si>
    <t>979081111R00</t>
  </si>
  <si>
    <t>Odvoz suti a vybour. hmot na skládku do 1 km</t>
  </si>
  <si>
    <t>Příplatek k odvozu za každý další 1 km</t>
  </si>
  <si>
    <t>Poplatek za skládku suti - směs betonu a cihel</t>
  </si>
  <si>
    <t>979081121R00</t>
  </si>
  <si>
    <t>979990102R00</t>
  </si>
  <si>
    <t>VN</t>
  </si>
  <si>
    <t>Vedlejší náklady</t>
  </si>
  <si>
    <t>005241010R</t>
  </si>
  <si>
    <t>005121010R</t>
  </si>
  <si>
    <t>005121030R</t>
  </si>
  <si>
    <t>Odstranění zařízení staveniště</t>
  </si>
  <si>
    <t>soubor</t>
  </si>
  <si>
    <t xml:space="preserve">Dokumentace skutečného provedení </t>
  </si>
  <si>
    <t>Vybudování zařízení staveniště</t>
  </si>
  <si>
    <t>771571931R00</t>
  </si>
  <si>
    <t>Opravy podlah keramických průmyslových 15x15 cm</t>
  </si>
  <si>
    <t>7710001</t>
  </si>
  <si>
    <t>Keramická dlažba 15x15 cm</t>
  </si>
  <si>
    <t>998771201R00</t>
  </si>
  <si>
    <t>Přesun hmot pro podlahy z dlaždic, výšky do 6 m</t>
  </si>
  <si>
    <t>764814461R00</t>
  </si>
  <si>
    <t>Lemování trub,lak.Pz,hl.kryt,2díly,D 150 mm,do 30°</t>
  </si>
  <si>
    <t>998764201R00</t>
  </si>
  <si>
    <t>Přesun hmot pro klempířské konstr., výšky do 6 m</t>
  </si>
  <si>
    <t xml:space="preserve">Přesun hmot pro budovy zděné výšky do 6 m </t>
  </si>
  <si>
    <t xml:space="preserve">Přesun hmot pro SDK kce objekt v -6m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</si>
</sst>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49" fontId="3" fillId="0" borderId="13" xfId="0" applyNumberFormat="1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9" fillId="0" borderId="34" xfId="0" applyNumberFormat="1" applyFont="1" applyBorder="1" applyAlignment="1">
      <alignment vertical="top"/>
    </xf>
    <xf numFmtId="0" fontId="9" fillId="0" borderId="56" xfId="0" applyNumberFormat="1" applyFont="1" applyBorder="1" applyAlignment="1">
      <alignment horizontal="left" vertical="top" wrapText="1"/>
    </xf>
    <xf numFmtId="0" fontId="4" fillId="0" borderId="60" xfId="1" applyFont="1" applyBorder="1"/>
    <xf numFmtId="0" fontId="17" fillId="0" borderId="10" xfId="1" applyFont="1" applyBorder="1" applyAlignment="1">
      <alignment horizontal="center" vertical="top"/>
    </xf>
    <xf numFmtId="0" fontId="9" fillId="0" borderId="15" xfId="0" applyNumberFormat="1" applyFont="1" applyBorder="1" applyAlignment="1">
      <alignment vertical="top"/>
    </xf>
    <xf numFmtId="0" fontId="9" fillId="0" borderId="10" xfId="0" applyNumberFormat="1" applyFont="1" applyBorder="1" applyAlignment="1">
      <alignment horizontal="left" vertical="top" wrapText="1"/>
    </xf>
    <xf numFmtId="0" fontId="3" fillId="0" borderId="39" xfId="1" applyFont="1" applyBorder="1" applyAlignment="1">
      <alignment horizontal="center"/>
    </xf>
    <xf numFmtId="0" fontId="3" fillId="0" borderId="39" xfId="1" applyNumberFormat="1" applyFont="1" applyBorder="1" applyAlignment="1">
      <alignment horizontal="right"/>
    </xf>
    <xf numFmtId="0" fontId="3" fillId="0" borderId="40" xfId="1" applyNumberFormat="1" applyFont="1" applyBorder="1"/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right"/>
    </xf>
    <xf numFmtId="0" fontId="3" fillId="0" borderId="10" xfId="1" applyNumberFormat="1" applyFont="1" applyBorder="1"/>
    <xf numFmtId="0" fontId="9" fillId="0" borderId="10" xfId="0" applyNumberFormat="1" applyFont="1" applyBorder="1" applyAlignment="1">
      <alignment vertical="top"/>
    </xf>
    <xf numFmtId="49" fontId="17" fillId="0" borderId="10" xfId="1" applyNumberFormat="1" applyFont="1" applyBorder="1" applyAlignment="1">
      <alignment horizontal="left" vertical="top"/>
    </xf>
    <xf numFmtId="0" fontId="17" fillId="0" borderId="10" xfId="1" applyFont="1" applyBorder="1" applyAlignment="1">
      <alignment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0" borderId="10" xfId="1" applyNumberFormat="1" applyFont="1" applyBorder="1"/>
    <xf numFmtId="0" fontId="3" fillId="2" borderId="56" xfId="1" applyFont="1" applyFill="1" applyBorder="1" applyAlignment="1">
      <alignment horizontal="center"/>
    </xf>
    <xf numFmtId="49" fontId="19" fillId="2" borderId="56" xfId="1" applyNumberFormat="1" applyFont="1" applyFill="1" applyBorder="1" applyAlignment="1">
      <alignment horizontal="left"/>
    </xf>
    <xf numFmtId="4" fontId="4" fillId="2" borderId="8" xfId="1" applyNumberFormat="1" applyFont="1" applyFill="1" applyBorder="1"/>
    <xf numFmtId="0" fontId="17" fillId="0" borderId="56" xfId="1" applyFont="1" applyBorder="1" applyAlignment="1">
      <alignment horizontal="center" vertical="top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ORLIMEX%20P&#344;&#205;ST&#344;E&#352;EK/Rozpo&#269;ty%20ORLIMEX/stavebni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SO 01  KL"/>
      <sheetName val="SO 01  Rek"/>
      <sheetName val="SO 01  Pol"/>
      <sheetName val="SO 02  KL"/>
      <sheetName val="SO 02  Rek"/>
      <sheetName val="SO 02  Pol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B7" t="str">
            <v>1</v>
          </cell>
        </row>
        <row r="54">
          <cell r="B54" t="str">
            <v>61</v>
          </cell>
          <cell r="C54" t="str">
            <v>Upravy povrchů vnitřní</v>
          </cell>
        </row>
        <row r="64">
          <cell r="BB64">
            <v>0</v>
          </cell>
          <cell r="BC64">
            <v>0</v>
          </cell>
          <cell r="BD64">
            <v>0</v>
          </cell>
          <cell r="BE64">
            <v>0</v>
          </cell>
        </row>
        <row r="98">
          <cell r="B98" t="str">
            <v>94</v>
          </cell>
          <cell r="C98" t="str">
            <v>Lešení a stavební výtahy</v>
          </cell>
        </row>
        <row r="107">
          <cell r="BB107">
            <v>0</v>
          </cell>
          <cell r="BC107">
            <v>0</v>
          </cell>
          <cell r="BD107">
            <v>0</v>
          </cell>
          <cell r="BE107">
            <v>0</v>
          </cell>
        </row>
        <row r="108">
          <cell r="B108" t="str">
            <v>95</v>
          </cell>
          <cell r="C108" t="str">
            <v>Dokončovací kce na pozem.stav.</v>
          </cell>
        </row>
        <row r="110">
          <cell r="BB110">
            <v>0</v>
          </cell>
          <cell r="BC110">
            <v>0</v>
          </cell>
          <cell r="BD110">
            <v>0</v>
          </cell>
          <cell r="BE1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M24" sqref="M2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76</v>
      </c>
      <c r="B5" s="18"/>
      <c r="C5" s="19" t="s">
        <v>126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/>
      <c r="B7" s="25"/>
      <c r="C7" s="26" t="s">
        <v>126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1"/>
      <c r="D8" s="201"/>
      <c r="E8" s="202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1"/>
      <c r="D9" s="201"/>
      <c r="E9" s="202"/>
      <c r="F9" s="13"/>
      <c r="G9" s="34"/>
      <c r="H9" s="35"/>
    </row>
    <row r="10" spans="1:57" x14ac:dyDescent="0.2">
      <c r="A10" s="29" t="s">
        <v>15</v>
      </c>
      <c r="B10" s="13"/>
      <c r="C10" s="201" t="s">
        <v>127</v>
      </c>
      <c r="D10" s="201"/>
      <c r="E10" s="201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1"/>
      <c r="D11" s="201"/>
      <c r="E11" s="201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3"/>
      <c r="D12" s="203"/>
      <c r="E12" s="203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Rekapitulace!A25</f>
        <v>Ztížené výrobní podmínky</v>
      </c>
      <c r="E15" s="58"/>
      <c r="F15" s="59"/>
      <c r="G15" s="56">
        <f>Rekapitulace!I25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Rekapitulace!A26</f>
        <v>Oborová přirážka</v>
      </c>
      <c r="E16" s="60"/>
      <c r="F16" s="61"/>
      <c r="G16" s="56">
        <f>Rekapitulace!I26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Rekapitulace!A27</f>
        <v>Přesun stavebních kapacit</v>
      </c>
      <c r="E17" s="60"/>
      <c r="F17" s="61"/>
      <c r="G17" s="56">
        <f>Rekapitulace!I27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Rekapitulace!A28</f>
        <v>Mimostaveništní doprava</v>
      </c>
      <c r="E18" s="60"/>
      <c r="F18" s="61"/>
      <c r="G18" s="56">
        <f>Rekapitulace!I28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Rekapitulace!A29</f>
        <v>Zařízení staveniště</v>
      </c>
      <c r="E19" s="60"/>
      <c r="F19" s="61"/>
      <c r="G19" s="56">
        <f>Rekapitulace!I29</f>
        <v>0</v>
      </c>
    </row>
    <row r="20" spans="1:7" ht="15.95" customHeight="1" x14ac:dyDescent="0.2">
      <c r="A20" s="64"/>
      <c r="B20" s="55"/>
      <c r="C20" s="56"/>
      <c r="D20" s="9" t="str">
        <f>Rekapitulace!A30</f>
        <v>Provoz investora</v>
      </c>
      <c r="E20" s="60"/>
      <c r="F20" s="61"/>
      <c r="G20" s="56">
        <f>Rekapitulace!I30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Rekapitulace!A31</f>
        <v>Kompletační činnost (IČD)</v>
      </c>
      <c r="E21" s="60"/>
      <c r="F21" s="61"/>
      <c r="G21" s="56">
        <f>Rekapitulace!I31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4" t="s">
        <v>34</v>
      </c>
      <c r="B23" s="205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81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2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3" t="s">
        <v>42</v>
      </c>
      <c r="G28" s="79"/>
    </row>
    <row r="29" spans="1:7" ht="69" customHeight="1" x14ac:dyDescent="0.2">
      <c r="A29" s="65"/>
      <c r="B29" s="66"/>
      <c r="C29" s="84"/>
      <c r="D29" s="85"/>
      <c r="E29" s="84"/>
      <c r="F29" s="66"/>
      <c r="G29" s="79"/>
    </row>
    <row r="30" spans="1:7" x14ac:dyDescent="0.2">
      <c r="A30" s="86" t="s">
        <v>43</v>
      </c>
      <c r="B30" s="87"/>
      <c r="C30" s="88">
        <v>21</v>
      </c>
      <c r="D30" s="87" t="s">
        <v>44</v>
      </c>
      <c r="E30" s="89"/>
      <c r="F30" s="206">
        <f>C23-F32</f>
        <v>0</v>
      </c>
      <c r="G30" s="207"/>
    </row>
    <row r="31" spans="1:7" x14ac:dyDescent="0.2">
      <c r="A31" s="86" t="s">
        <v>45</v>
      </c>
      <c r="B31" s="87"/>
      <c r="C31" s="88">
        <f>SazbaDPH1</f>
        <v>21</v>
      </c>
      <c r="D31" s="87" t="s">
        <v>46</v>
      </c>
      <c r="E31" s="89"/>
      <c r="F31" s="206">
        <f>ROUND(PRODUCT(F30,C31/100),0)</f>
        <v>0</v>
      </c>
      <c r="G31" s="207"/>
    </row>
    <row r="32" spans="1:7" x14ac:dyDescent="0.2">
      <c r="A32" s="86" t="s">
        <v>43</v>
      </c>
      <c r="B32" s="87"/>
      <c r="C32" s="88">
        <v>0</v>
      </c>
      <c r="D32" s="87" t="s">
        <v>46</v>
      </c>
      <c r="E32" s="89"/>
      <c r="F32" s="206">
        <v>0</v>
      </c>
      <c r="G32" s="207"/>
    </row>
    <row r="33" spans="1:8" x14ac:dyDescent="0.2">
      <c r="A33" s="86" t="s">
        <v>45</v>
      </c>
      <c r="B33" s="90"/>
      <c r="C33" s="91">
        <f>SazbaDPH2</f>
        <v>0</v>
      </c>
      <c r="D33" s="87" t="s">
        <v>46</v>
      </c>
      <c r="E33" s="61"/>
      <c r="F33" s="206">
        <f>ROUND(PRODUCT(F32,C33/100),0)</f>
        <v>0</v>
      </c>
      <c r="G33" s="207"/>
    </row>
    <row r="34" spans="1:8" s="95" customFormat="1" ht="19.5" customHeight="1" thickBot="1" x14ac:dyDescent="0.3">
      <c r="A34" s="92" t="s">
        <v>47</v>
      </c>
      <c r="B34" s="93"/>
      <c r="C34" s="93"/>
      <c r="D34" s="93"/>
      <c r="E34" s="94"/>
      <c r="F34" s="208">
        <f>ROUND(SUM(F30:F33),0)</f>
        <v>0</v>
      </c>
      <c r="G34" s="209"/>
    </row>
    <row r="36" spans="1:8" x14ac:dyDescent="0.2">
      <c r="A36" s="96" t="s">
        <v>48</v>
      </c>
      <c r="B36" s="96"/>
      <c r="C36" s="96"/>
      <c r="D36" s="96"/>
      <c r="E36" s="96"/>
      <c r="F36" s="96"/>
      <c r="G36" s="96"/>
      <c r="H36" t="s">
        <v>6</v>
      </c>
    </row>
    <row r="37" spans="1:8" ht="14.25" customHeight="1" x14ac:dyDescent="0.2">
      <c r="A37" s="96"/>
      <c r="B37" s="200"/>
      <c r="C37" s="200"/>
      <c r="D37" s="200"/>
      <c r="E37" s="200"/>
      <c r="F37" s="200"/>
      <c r="G37" s="200"/>
      <c r="H37" t="s">
        <v>6</v>
      </c>
    </row>
    <row r="38" spans="1:8" ht="12.75" customHeight="1" x14ac:dyDescent="0.2">
      <c r="A38" s="97"/>
      <c r="B38" s="200"/>
      <c r="C38" s="200"/>
      <c r="D38" s="200"/>
      <c r="E38" s="200"/>
      <c r="F38" s="200"/>
      <c r="G38" s="200"/>
      <c r="H38" t="s">
        <v>6</v>
      </c>
    </row>
    <row r="39" spans="1:8" x14ac:dyDescent="0.2">
      <c r="A39" s="97"/>
      <c r="B39" s="200"/>
      <c r="C39" s="200"/>
      <c r="D39" s="200"/>
      <c r="E39" s="200"/>
      <c r="F39" s="200"/>
      <c r="G39" s="200"/>
      <c r="H39" t="s">
        <v>6</v>
      </c>
    </row>
    <row r="40" spans="1:8" x14ac:dyDescent="0.2">
      <c r="A40" s="97"/>
      <c r="B40" s="200"/>
      <c r="C40" s="200"/>
      <c r="D40" s="200"/>
      <c r="E40" s="200"/>
      <c r="F40" s="200"/>
      <c r="G40" s="200"/>
      <c r="H40" t="s">
        <v>6</v>
      </c>
    </row>
    <row r="41" spans="1:8" x14ac:dyDescent="0.2">
      <c r="A41" s="97"/>
      <c r="B41" s="200"/>
      <c r="C41" s="200"/>
      <c r="D41" s="200"/>
      <c r="E41" s="200"/>
      <c r="F41" s="200"/>
      <c r="G41" s="200"/>
      <c r="H41" t="s">
        <v>6</v>
      </c>
    </row>
    <row r="42" spans="1:8" x14ac:dyDescent="0.2">
      <c r="A42" s="97"/>
      <c r="B42" s="200"/>
      <c r="C42" s="200"/>
      <c r="D42" s="200"/>
      <c r="E42" s="200"/>
      <c r="F42" s="200"/>
      <c r="G42" s="200"/>
      <c r="H42" t="s">
        <v>6</v>
      </c>
    </row>
    <row r="43" spans="1:8" x14ac:dyDescent="0.2">
      <c r="A43" s="97"/>
      <c r="B43" s="200"/>
      <c r="C43" s="200"/>
      <c r="D43" s="200"/>
      <c r="E43" s="200"/>
      <c r="F43" s="200"/>
      <c r="G43" s="200"/>
      <c r="H43" t="s">
        <v>6</v>
      </c>
    </row>
    <row r="44" spans="1:8" x14ac:dyDescent="0.2">
      <c r="A44" s="97"/>
      <c r="B44" s="200"/>
      <c r="C44" s="200"/>
      <c r="D44" s="200"/>
      <c r="E44" s="200"/>
      <c r="F44" s="200"/>
      <c r="G44" s="200"/>
      <c r="H44" t="s">
        <v>6</v>
      </c>
    </row>
    <row r="45" spans="1:8" ht="0.75" customHeight="1" x14ac:dyDescent="0.2">
      <c r="A45" s="97"/>
      <c r="B45" s="200"/>
      <c r="C45" s="200"/>
      <c r="D45" s="200"/>
      <c r="E45" s="200"/>
      <c r="F45" s="200"/>
      <c r="G45" s="200"/>
      <c r="H45" t="s">
        <v>6</v>
      </c>
    </row>
    <row r="46" spans="1:8" x14ac:dyDescent="0.2">
      <c r="B46" s="199"/>
      <c r="C46" s="199"/>
      <c r="D46" s="199"/>
      <c r="E46" s="199"/>
      <c r="F46" s="199"/>
      <c r="G46" s="199"/>
    </row>
    <row r="47" spans="1:8" x14ac:dyDescent="0.2">
      <c r="B47" s="199"/>
      <c r="C47" s="199"/>
      <c r="D47" s="199"/>
      <c r="E47" s="199"/>
      <c r="F47" s="199"/>
      <c r="G47" s="199"/>
    </row>
    <row r="48" spans="1:8" x14ac:dyDescent="0.2">
      <c r="B48" s="199"/>
      <c r="C48" s="199"/>
      <c r="D48" s="199"/>
      <c r="E48" s="199"/>
      <c r="F48" s="199"/>
      <c r="G48" s="199"/>
    </row>
    <row r="49" spans="2:7" x14ac:dyDescent="0.2">
      <c r="B49" s="199"/>
      <c r="C49" s="199"/>
      <c r="D49" s="199"/>
      <c r="E49" s="199"/>
      <c r="F49" s="199"/>
      <c r="G49" s="199"/>
    </row>
    <row r="50" spans="2:7" x14ac:dyDescent="0.2">
      <c r="B50" s="199"/>
      <c r="C50" s="199"/>
      <c r="D50" s="199"/>
      <c r="E50" s="199"/>
      <c r="F50" s="199"/>
      <c r="G50" s="199"/>
    </row>
    <row r="51" spans="2:7" x14ac:dyDescent="0.2">
      <c r="B51" s="199"/>
      <c r="C51" s="199"/>
      <c r="D51" s="199"/>
      <c r="E51" s="199"/>
      <c r="F51" s="199"/>
      <c r="G51" s="199"/>
    </row>
    <row r="52" spans="2:7" x14ac:dyDescent="0.2">
      <c r="B52" s="199"/>
      <c r="C52" s="199"/>
      <c r="D52" s="199"/>
      <c r="E52" s="199"/>
      <c r="F52" s="199"/>
      <c r="G52" s="199"/>
    </row>
    <row r="53" spans="2:7" x14ac:dyDescent="0.2">
      <c r="B53" s="199"/>
      <c r="C53" s="199"/>
      <c r="D53" s="199"/>
      <c r="E53" s="199"/>
      <c r="F53" s="199"/>
      <c r="G53" s="199"/>
    </row>
    <row r="54" spans="2:7" x14ac:dyDescent="0.2">
      <c r="B54" s="199"/>
      <c r="C54" s="199"/>
      <c r="D54" s="199"/>
      <c r="E54" s="199"/>
      <c r="F54" s="199"/>
      <c r="G54" s="199"/>
    </row>
    <row r="55" spans="2:7" x14ac:dyDescent="0.2">
      <c r="B55" s="199"/>
      <c r="C55" s="199"/>
      <c r="D55" s="199"/>
      <c r="E55" s="199"/>
      <c r="F55" s="199"/>
      <c r="G55" s="19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0" t="s">
        <v>49</v>
      </c>
      <c r="B1" s="211"/>
      <c r="C1" s="98" t="str">
        <f>CONCATENATE(cislostavby," ",nazevstavby)</f>
        <v xml:space="preserve"> Výměna vzduchotechniky stravovacího provozu Domova důchodců Ústí nad Orlicí</v>
      </c>
      <c r="D1" s="99"/>
      <c r="E1" s="100"/>
      <c r="F1" s="99"/>
      <c r="G1" s="101" t="s">
        <v>50</v>
      </c>
      <c r="H1" s="102"/>
      <c r="I1" s="103"/>
    </row>
    <row r="2" spans="1:9" ht="13.5" thickBot="1" x14ac:dyDescent="0.25">
      <c r="A2" s="212" t="s">
        <v>51</v>
      </c>
      <c r="B2" s="213"/>
      <c r="C2" s="104" t="str">
        <f>CONCATENATE(cisloobjektu," ",nazevobjektu)</f>
        <v>SO 01 Výměna vzduchotechniky stravovacího provozu Domova důchodců Ústí nad Orlicí</v>
      </c>
      <c r="D2" s="105"/>
      <c r="E2" s="106"/>
      <c r="F2" s="105"/>
      <c r="G2" s="214"/>
      <c r="H2" s="215"/>
      <c r="I2" s="216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7" t="s">
        <v>52</v>
      </c>
      <c r="B4" s="108"/>
      <c r="C4" s="108"/>
      <c r="D4" s="108"/>
      <c r="E4" s="109"/>
      <c r="F4" s="108"/>
      <c r="G4" s="108"/>
      <c r="H4" s="108"/>
      <c r="I4" s="108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10"/>
      <c r="B6" s="111" t="s">
        <v>53</v>
      </c>
      <c r="C6" s="111"/>
      <c r="D6" s="112"/>
      <c r="E6" s="113" t="s">
        <v>54</v>
      </c>
      <c r="F6" s="114" t="s">
        <v>55</v>
      </c>
      <c r="G6" s="114" t="s">
        <v>56</v>
      </c>
      <c r="H6" s="114" t="s">
        <v>57</v>
      </c>
      <c r="I6" s="115" t="s">
        <v>31</v>
      </c>
    </row>
    <row r="7" spans="1:9" s="35" customFormat="1" x14ac:dyDescent="0.2">
      <c r="A7" s="195" t="str">
        <f>Položky!B7</f>
        <v>3</v>
      </c>
      <c r="B7" s="116" t="str">
        <f>Položky!C7</f>
        <v>Svislé a kompletní konstrukce</v>
      </c>
      <c r="C7" s="66"/>
      <c r="D7" s="117"/>
      <c r="E7" s="196">
        <v>0</v>
      </c>
      <c r="F7" s="197">
        <v>0</v>
      </c>
      <c r="G7" s="197">
        <v>0</v>
      </c>
      <c r="H7" s="197">
        <v>0</v>
      </c>
      <c r="I7" s="198">
        <v>0</v>
      </c>
    </row>
    <row r="8" spans="1:9" s="35" customFormat="1" x14ac:dyDescent="0.2">
      <c r="A8" s="195" t="str">
        <f>'[1]SO 02  Pol'!B54</f>
        <v>61</v>
      </c>
      <c r="B8" s="116" t="str">
        <f>'[1]SO 02  Pol'!C54</f>
        <v>Upravy povrchů vnitřní</v>
      </c>
      <c r="C8" s="66"/>
      <c r="D8" s="117"/>
      <c r="E8" s="196">
        <v>0</v>
      </c>
      <c r="F8" s="197">
        <f>'[1]SO 02  Pol'!BB64</f>
        <v>0</v>
      </c>
      <c r="G8" s="197">
        <f>'[1]SO 02  Pol'!BC64</f>
        <v>0</v>
      </c>
      <c r="H8" s="197">
        <f>'[1]SO 02  Pol'!BD64</f>
        <v>0</v>
      </c>
      <c r="I8" s="198">
        <f>'[1]SO 02  Pol'!BE64</f>
        <v>0</v>
      </c>
    </row>
    <row r="9" spans="1:9" s="35" customFormat="1" x14ac:dyDescent="0.2">
      <c r="A9" s="195" t="str">
        <f>'[1]SO 02  Pol'!B98</f>
        <v>94</v>
      </c>
      <c r="B9" s="116" t="str">
        <f>'[1]SO 02  Pol'!C98</f>
        <v>Lešení a stavební výtahy</v>
      </c>
      <c r="C9" s="66"/>
      <c r="D9" s="117"/>
      <c r="E9" s="196">
        <v>0</v>
      </c>
      <c r="F9" s="197">
        <f>'[1]SO 02  Pol'!BB107</f>
        <v>0</v>
      </c>
      <c r="G9" s="197">
        <f>'[1]SO 02  Pol'!BC107</f>
        <v>0</v>
      </c>
      <c r="H9" s="197">
        <f>'[1]SO 02  Pol'!BD107</f>
        <v>0</v>
      </c>
      <c r="I9" s="198">
        <f>'[1]SO 02  Pol'!BE107</f>
        <v>0</v>
      </c>
    </row>
    <row r="10" spans="1:9" s="35" customFormat="1" x14ac:dyDescent="0.2">
      <c r="A10" s="195" t="str">
        <f>'[1]SO 02  Pol'!B108</f>
        <v>95</v>
      </c>
      <c r="B10" s="116" t="str">
        <f>'[1]SO 02  Pol'!C108</f>
        <v>Dokončovací kce na pozem.stav.</v>
      </c>
      <c r="C10" s="66"/>
      <c r="D10" s="117"/>
      <c r="E10" s="196">
        <v>0</v>
      </c>
      <c r="F10" s="197">
        <f>'[1]SO 02  Pol'!BB110</f>
        <v>0</v>
      </c>
      <c r="G10" s="197">
        <f>'[1]SO 02  Pol'!BC110</f>
        <v>0</v>
      </c>
      <c r="H10" s="197">
        <f>'[1]SO 02  Pol'!BD110</f>
        <v>0</v>
      </c>
      <c r="I10" s="198">
        <f>'[1]SO 02  Pol'!BE110</f>
        <v>0</v>
      </c>
    </row>
    <row r="11" spans="1:9" s="35" customFormat="1" x14ac:dyDescent="0.2">
      <c r="A11" s="195" t="str">
        <f>Položky!B25</f>
        <v>96</v>
      </c>
      <c r="B11" s="116" t="str">
        <f>Položky!C25</f>
        <v>Bourání konstrukcí</v>
      </c>
      <c r="C11" s="66"/>
      <c r="D11" s="117"/>
      <c r="E11" s="196">
        <v>0</v>
      </c>
      <c r="F11" s="197">
        <v>0</v>
      </c>
      <c r="G11" s="197">
        <v>0</v>
      </c>
      <c r="H11" s="197">
        <v>0</v>
      </c>
      <c r="I11" s="198">
        <v>0</v>
      </c>
    </row>
    <row r="12" spans="1:9" s="35" customFormat="1" x14ac:dyDescent="0.2">
      <c r="A12" s="195" t="s">
        <v>147</v>
      </c>
      <c r="B12" s="116" t="s">
        <v>148</v>
      </c>
      <c r="C12" s="66"/>
      <c r="D12" s="117"/>
      <c r="E12" s="196">
        <v>0</v>
      </c>
      <c r="F12" s="197">
        <v>0</v>
      </c>
      <c r="G12" s="197">
        <v>0</v>
      </c>
      <c r="H12" s="197">
        <v>0</v>
      </c>
      <c r="I12" s="198">
        <v>0</v>
      </c>
    </row>
    <row r="13" spans="1:9" s="35" customFormat="1" x14ac:dyDescent="0.2">
      <c r="A13" s="195" t="s">
        <v>93</v>
      </c>
      <c r="B13" s="116" t="s">
        <v>94</v>
      </c>
      <c r="C13" s="66"/>
      <c r="D13" s="117"/>
      <c r="E13" s="196">
        <v>0</v>
      </c>
      <c r="F13" s="197">
        <v>0</v>
      </c>
      <c r="G13" s="197">
        <v>0</v>
      </c>
      <c r="H13" s="197">
        <v>0</v>
      </c>
      <c r="I13" s="198">
        <v>0</v>
      </c>
    </row>
    <row r="14" spans="1:9" s="35" customFormat="1" x14ac:dyDescent="0.2">
      <c r="A14" s="195" t="str">
        <f>Položky!B40</f>
        <v>764</v>
      </c>
      <c r="B14" s="116" t="str">
        <f>Položky!C40</f>
        <v>Konstrukce klempířské</v>
      </c>
      <c r="C14" s="66"/>
      <c r="D14" s="117"/>
      <c r="E14" s="196">
        <v>0</v>
      </c>
      <c r="F14" s="197">
        <v>0</v>
      </c>
      <c r="G14" s="197">
        <v>0</v>
      </c>
      <c r="H14" s="197">
        <v>0</v>
      </c>
      <c r="I14" s="198">
        <v>0</v>
      </c>
    </row>
    <row r="15" spans="1:9" s="35" customFormat="1" x14ac:dyDescent="0.2">
      <c r="A15" s="195" t="str">
        <f>Položky!B44</f>
        <v>763</v>
      </c>
      <c r="B15" s="116" t="str">
        <f>Položky!C44</f>
        <v>Dřevostavby</v>
      </c>
      <c r="C15" s="66"/>
      <c r="D15" s="117"/>
      <c r="E15" s="196">
        <v>0</v>
      </c>
      <c r="F15" s="197">
        <v>0</v>
      </c>
      <c r="G15" s="197">
        <v>0</v>
      </c>
      <c r="H15" s="197">
        <v>0</v>
      </c>
      <c r="I15" s="198">
        <v>0</v>
      </c>
    </row>
    <row r="16" spans="1:9" s="35" customFormat="1" x14ac:dyDescent="0.2">
      <c r="A16" s="195" t="str">
        <f>Položky!B48</f>
        <v>771</v>
      </c>
      <c r="B16" s="116" t="str">
        <f>Položky!C48</f>
        <v>Podlahy z dlaždic a obklady</v>
      </c>
      <c r="C16" s="66"/>
      <c r="D16" s="117"/>
      <c r="E16" s="196">
        <f>Položky!BA47</f>
        <v>0</v>
      </c>
      <c r="F16" s="197">
        <v>0</v>
      </c>
      <c r="G16" s="197">
        <f>Položky!BC47</f>
        <v>0</v>
      </c>
      <c r="H16" s="197">
        <f>Položky!BD47</f>
        <v>0</v>
      </c>
      <c r="I16" s="198">
        <f>Položky!BE47</f>
        <v>0</v>
      </c>
    </row>
    <row r="17" spans="1:57" s="35" customFormat="1" x14ac:dyDescent="0.2">
      <c r="A17" s="195" t="s">
        <v>104</v>
      </c>
      <c r="B17" s="116" t="s">
        <v>105</v>
      </c>
      <c r="C17" s="66"/>
      <c r="D17" s="117"/>
      <c r="E17" s="196">
        <v>0</v>
      </c>
      <c r="F17" s="197">
        <v>0</v>
      </c>
      <c r="G17" s="197">
        <v>0</v>
      </c>
      <c r="H17" s="197">
        <v>0</v>
      </c>
      <c r="I17" s="198">
        <v>0</v>
      </c>
    </row>
    <row r="18" spans="1:57" s="35" customFormat="1" x14ac:dyDescent="0.2">
      <c r="A18" s="195" t="s">
        <v>108</v>
      </c>
      <c r="B18" s="116" t="s">
        <v>109</v>
      </c>
      <c r="C18" s="66"/>
      <c r="D18" s="117"/>
      <c r="E18" s="196">
        <v>0</v>
      </c>
      <c r="F18" s="197">
        <v>0</v>
      </c>
      <c r="G18" s="197">
        <v>0</v>
      </c>
      <c r="H18" s="197">
        <v>0</v>
      </c>
      <c r="I18" s="198">
        <v>0</v>
      </c>
    </row>
    <row r="19" spans="1:57" ht="13.5" thickBot="1" x14ac:dyDescent="0.25">
      <c r="A19" s="195" t="str">
        <f>Položky!B61</f>
        <v>VN</v>
      </c>
      <c r="B19" s="116" t="str">
        <f>Položky!C61</f>
        <v>Vedlejší náklady</v>
      </c>
      <c r="C19" s="66"/>
      <c r="D19" s="117"/>
      <c r="E19" s="196">
        <v>0</v>
      </c>
      <c r="F19" s="197">
        <v>0</v>
      </c>
      <c r="G19" s="197">
        <v>0</v>
      </c>
      <c r="H19" s="197">
        <v>0</v>
      </c>
      <c r="I19" s="198">
        <v>0</v>
      </c>
    </row>
    <row r="20" spans="1:57" ht="19.5" customHeight="1" thickBot="1" x14ac:dyDescent="0.25">
      <c r="A20" s="118"/>
      <c r="B20" s="119" t="s">
        <v>58</v>
      </c>
      <c r="C20" s="119"/>
      <c r="D20" s="120"/>
      <c r="E20" s="121">
        <f>SUM(E7:E19)</f>
        <v>0</v>
      </c>
      <c r="F20" s="122">
        <f>SUM(F7:F19)</f>
        <v>0</v>
      </c>
      <c r="G20" s="122">
        <f>SUM(G7:G19)</f>
        <v>0</v>
      </c>
      <c r="H20" s="122">
        <f>SUM(H7:H19)</f>
        <v>0</v>
      </c>
      <c r="I20" s="123">
        <f>SUM(I7:I19)</f>
        <v>0</v>
      </c>
      <c r="BA20" s="41"/>
      <c r="BB20" s="41"/>
      <c r="BC20" s="41"/>
      <c r="BD20" s="41"/>
      <c r="BE20" s="41"/>
    </row>
    <row r="21" spans="1:57" x14ac:dyDescent="0.2">
      <c r="A21" s="66"/>
      <c r="B21" s="66"/>
      <c r="C21" s="66"/>
      <c r="D21" s="66"/>
      <c r="E21" s="66"/>
      <c r="F21" s="66"/>
      <c r="G21" s="66"/>
      <c r="H21" s="66"/>
      <c r="I21" s="66"/>
    </row>
    <row r="22" spans="1:57" ht="18" x14ac:dyDescent="0.25">
      <c r="A22" s="108" t="s">
        <v>59</v>
      </c>
      <c r="B22" s="108"/>
      <c r="C22" s="108"/>
      <c r="D22" s="108"/>
      <c r="E22" s="108"/>
      <c r="F22" s="108"/>
      <c r="G22" s="125"/>
      <c r="H22" s="108"/>
      <c r="I22" s="108"/>
    </row>
    <row r="23" spans="1:57" ht="13.5" thickBot="1" x14ac:dyDescent="0.25">
      <c r="A23" s="77"/>
      <c r="B23" s="77"/>
      <c r="C23" s="77"/>
      <c r="D23" s="77"/>
      <c r="E23" s="77"/>
      <c r="F23" s="77"/>
      <c r="G23" s="77"/>
      <c r="H23" s="77"/>
      <c r="I23" s="77"/>
      <c r="BA23">
        <v>0</v>
      </c>
    </row>
    <row r="24" spans="1:57" x14ac:dyDescent="0.2">
      <c r="A24" s="71" t="s">
        <v>60</v>
      </c>
      <c r="B24" s="72"/>
      <c r="C24" s="72"/>
      <c r="D24" s="126"/>
      <c r="E24" s="127" t="s">
        <v>61</v>
      </c>
      <c r="F24" s="128" t="s">
        <v>62</v>
      </c>
      <c r="G24" s="129" t="s">
        <v>63</v>
      </c>
      <c r="H24" s="130"/>
      <c r="I24" s="131" t="s">
        <v>61</v>
      </c>
      <c r="BA24">
        <v>0</v>
      </c>
    </row>
    <row r="25" spans="1:57" x14ac:dyDescent="0.2">
      <c r="A25" s="64" t="s">
        <v>112</v>
      </c>
      <c r="B25" s="55"/>
      <c r="C25" s="55"/>
      <c r="D25" s="132"/>
      <c r="E25" s="133">
        <v>0</v>
      </c>
      <c r="F25" s="134">
        <v>0</v>
      </c>
      <c r="G25" s="135">
        <f t="shared" ref="G25:G32" si="0">CHOOSE(BA23+1,HSV+PSV,HSV+PSV+Mont,HSV+PSV+Dodavka+Mont,HSV,PSV,Mont,Dodavka,Mont+Dodavka,0)</f>
        <v>0</v>
      </c>
      <c r="H25" s="136"/>
      <c r="I25" s="137">
        <f t="shared" ref="I25:I32" si="1">E25+F25*G25/100</f>
        <v>0</v>
      </c>
      <c r="BA25">
        <v>0</v>
      </c>
    </row>
    <row r="26" spans="1:57" x14ac:dyDescent="0.2">
      <c r="A26" s="64" t="s">
        <v>113</v>
      </c>
      <c r="B26" s="55"/>
      <c r="C26" s="55"/>
      <c r="D26" s="132"/>
      <c r="E26" s="133">
        <v>0</v>
      </c>
      <c r="F26" s="134">
        <v>0</v>
      </c>
      <c r="G26" s="135">
        <f t="shared" si="0"/>
        <v>0</v>
      </c>
      <c r="H26" s="136"/>
      <c r="I26" s="137">
        <f t="shared" si="1"/>
        <v>0</v>
      </c>
      <c r="BA26">
        <v>0</v>
      </c>
    </row>
    <row r="27" spans="1:57" x14ac:dyDescent="0.2">
      <c r="A27" s="64" t="s">
        <v>114</v>
      </c>
      <c r="B27" s="55"/>
      <c r="C27" s="55"/>
      <c r="D27" s="132"/>
      <c r="E27" s="133">
        <v>0</v>
      </c>
      <c r="F27" s="134">
        <v>0</v>
      </c>
      <c r="G27" s="135">
        <f t="shared" si="0"/>
        <v>0</v>
      </c>
      <c r="H27" s="136"/>
      <c r="I27" s="137">
        <f t="shared" si="1"/>
        <v>0</v>
      </c>
      <c r="BA27">
        <v>1</v>
      </c>
    </row>
    <row r="28" spans="1:57" x14ac:dyDescent="0.2">
      <c r="A28" s="64" t="s">
        <v>115</v>
      </c>
      <c r="B28" s="55"/>
      <c r="C28" s="55"/>
      <c r="D28" s="132"/>
      <c r="E28" s="133">
        <v>0</v>
      </c>
      <c r="F28" s="134">
        <v>0</v>
      </c>
      <c r="G28" s="135">
        <f t="shared" si="0"/>
        <v>0</v>
      </c>
      <c r="H28" s="136"/>
      <c r="I28" s="137">
        <f t="shared" si="1"/>
        <v>0</v>
      </c>
      <c r="BA28">
        <v>1</v>
      </c>
    </row>
    <row r="29" spans="1:57" x14ac:dyDescent="0.2">
      <c r="A29" s="64" t="s">
        <v>116</v>
      </c>
      <c r="B29" s="55"/>
      <c r="C29" s="55"/>
      <c r="D29" s="132"/>
      <c r="E29" s="133">
        <v>0</v>
      </c>
      <c r="F29" s="134">
        <v>0</v>
      </c>
      <c r="G29" s="135">
        <f t="shared" si="0"/>
        <v>0</v>
      </c>
      <c r="H29" s="136"/>
      <c r="I29" s="137">
        <f t="shared" si="1"/>
        <v>0</v>
      </c>
      <c r="BA29">
        <v>2</v>
      </c>
    </row>
    <row r="30" spans="1:57" x14ac:dyDescent="0.2">
      <c r="A30" s="64" t="s">
        <v>117</v>
      </c>
      <c r="B30" s="55"/>
      <c r="C30" s="55"/>
      <c r="D30" s="132"/>
      <c r="E30" s="133">
        <v>0</v>
      </c>
      <c r="F30" s="134">
        <v>0</v>
      </c>
      <c r="G30" s="135">
        <f t="shared" si="0"/>
        <v>0</v>
      </c>
      <c r="H30" s="136"/>
      <c r="I30" s="137">
        <f t="shared" si="1"/>
        <v>0</v>
      </c>
      <c r="BA30">
        <v>2</v>
      </c>
    </row>
    <row r="31" spans="1:57" x14ac:dyDescent="0.2">
      <c r="A31" s="64" t="s">
        <v>118</v>
      </c>
      <c r="B31" s="55"/>
      <c r="C31" s="55"/>
      <c r="D31" s="132"/>
      <c r="E31" s="133">
        <v>0</v>
      </c>
      <c r="F31" s="134">
        <v>0</v>
      </c>
      <c r="G31" s="135">
        <f t="shared" si="0"/>
        <v>0</v>
      </c>
      <c r="H31" s="136"/>
      <c r="I31" s="137">
        <f t="shared" si="1"/>
        <v>0</v>
      </c>
    </row>
    <row r="32" spans="1:57" x14ac:dyDescent="0.2">
      <c r="A32" s="64" t="s">
        <v>119</v>
      </c>
      <c r="B32" s="55"/>
      <c r="C32" s="55"/>
      <c r="D32" s="132"/>
      <c r="E32" s="133">
        <v>0</v>
      </c>
      <c r="F32" s="134">
        <v>10</v>
      </c>
      <c r="G32" s="135">
        <f t="shared" si="0"/>
        <v>0</v>
      </c>
      <c r="H32" s="136"/>
      <c r="I32" s="137">
        <f t="shared" si="1"/>
        <v>0</v>
      </c>
    </row>
    <row r="33" spans="1:9" ht="13.5" thickBot="1" x14ac:dyDescent="0.25">
      <c r="A33" s="138"/>
      <c r="B33" s="139" t="s">
        <v>64</v>
      </c>
      <c r="C33" s="140"/>
      <c r="D33" s="141"/>
      <c r="E33" s="142"/>
      <c r="F33" s="143"/>
      <c r="G33" s="143"/>
      <c r="H33" s="217">
        <f>SUM(I25:I32)</f>
        <v>0</v>
      </c>
      <c r="I33" s="218"/>
    </row>
    <row r="35" spans="1:9" x14ac:dyDescent="0.2">
      <c r="B35" s="124"/>
      <c r="F35" s="144"/>
      <c r="G35" s="145"/>
      <c r="H35" s="145"/>
      <c r="I35" s="146"/>
    </row>
    <row r="36" spans="1:9" x14ac:dyDescent="0.2">
      <c r="F36" s="144"/>
      <c r="G36" s="145"/>
      <c r="H36" s="145"/>
      <c r="I36" s="146"/>
    </row>
    <row r="37" spans="1:9" x14ac:dyDescent="0.2">
      <c r="F37" s="144"/>
      <c r="G37" s="145"/>
      <c r="H37" s="145"/>
      <c r="I37" s="146"/>
    </row>
    <row r="38" spans="1:9" x14ac:dyDescent="0.2">
      <c r="F38" s="144"/>
      <c r="G38" s="145"/>
      <c r="H38" s="145"/>
      <c r="I38" s="146"/>
    </row>
    <row r="39" spans="1:9" x14ac:dyDescent="0.2">
      <c r="F39" s="144"/>
      <c r="G39" s="145"/>
      <c r="H39" s="145"/>
      <c r="I39" s="146"/>
    </row>
    <row r="40" spans="1:9" x14ac:dyDescent="0.2">
      <c r="F40" s="144"/>
      <c r="G40" s="145"/>
      <c r="H40" s="145"/>
      <c r="I40" s="146"/>
    </row>
    <row r="41" spans="1:9" x14ac:dyDescent="0.2">
      <c r="F41" s="144"/>
      <c r="G41" s="145"/>
      <c r="H41" s="145"/>
      <c r="I41" s="146"/>
    </row>
    <row r="42" spans="1:9" x14ac:dyDescent="0.2">
      <c r="F42" s="144"/>
      <c r="G42" s="145"/>
      <c r="H42" s="145"/>
      <c r="I42" s="146"/>
    </row>
    <row r="43" spans="1:9" x14ac:dyDescent="0.2">
      <c r="F43" s="144"/>
      <c r="G43" s="145"/>
      <c r="H43" s="145"/>
      <c r="I43" s="146"/>
    </row>
    <row r="44" spans="1:9" x14ac:dyDescent="0.2">
      <c r="F44" s="144"/>
      <c r="G44" s="145"/>
      <c r="H44" s="145"/>
      <c r="I44" s="146"/>
    </row>
    <row r="45" spans="1:9" x14ac:dyDescent="0.2">
      <c r="F45" s="144"/>
      <c r="G45" s="145"/>
      <c r="H45" s="145"/>
      <c r="I45" s="146"/>
    </row>
    <row r="46" spans="1:9" x14ac:dyDescent="0.2">
      <c r="F46" s="144"/>
      <c r="G46" s="145"/>
      <c r="H46" s="145"/>
      <c r="I46" s="146"/>
    </row>
    <row r="47" spans="1:9" x14ac:dyDescent="0.2">
      <c r="F47" s="144"/>
      <c r="G47" s="145"/>
      <c r="H47" s="145"/>
      <c r="I47" s="146"/>
    </row>
    <row r="48" spans="1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  <row r="80" spans="6:9" x14ac:dyDescent="0.2">
      <c r="F80" s="144"/>
      <c r="G80" s="145"/>
      <c r="H80" s="145"/>
      <c r="I80" s="146"/>
    </row>
    <row r="81" spans="6:9" x14ac:dyDescent="0.2">
      <c r="F81" s="144"/>
      <c r="G81" s="145"/>
      <c r="H81" s="145"/>
      <c r="I81" s="146"/>
    </row>
    <row r="82" spans="6:9" x14ac:dyDescent="0.2">
      <c r="F82" s="144"/>
      <c r="G82" s="145"/>
      <c r="H82" s="145"/>
      <c r="I82" s="146"/>
    </row>
    <row r="83" spans="6:9" x14ac:dyDescent="0.2">
      <c r="F83" s="144"/>
      <c r="G83" s="145"/>
      <c r="H83" s="145"/>
      <c r="I83" s="146"/>
    </row>
    <row r="84" spans="6:9" x14ac:dyDescent="0.2">
      <c r="F84" s="144"/>
      <c r="G84" s="145"/>
      <c r="H84" s="145"/>
      <c r="I84" s="146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8"/>
  <sheetViews>
    <sheetView showGridLines="0" showZeros="0" topLeftCell="A28" zoomScaleNormal="100" workbookViewId="0">
      <selection activeCell="L53" sqref="L53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89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19" t="s">
        <v>65</v>
      </c>
      <c r="B1" s="219"/>
      <c r="C1" s="219"/>
      <c r="D1" s="219"/>
      <c r="E1" s="219"/>
      <c r="F1" s="219"/>
      <c r="G1" s="219"/>
    </row>
    <row r="2" spans="1:104" ht="14.25" customHeight="1" thickBot="1" x14ac:dyDescent="0.25">
      <c r="A2" s="148"/>
      <c r="B2" s="149"/>
      <c r="C2" s="150"/>
      <c r="D2" s="150"/>
      <c r="E2" s="151"/>
      <c r="F2" s="150"/>
      <c r="G2" s="150"/>
    </row>
    <row r="3" spans="1:104" ht="13.5" thickTop="1" x14ac:dyDescent="0.2">
      <c r="A3" s="210" t="s">
        <v>49</v>
      </c>
      <c r="B3" s="211"/>
      <c r="C3" s="98" t="str">
        <f>CONCATENATE(cislostavby," ",nazevstavby)</f>
        <v xml:space="preserve"> Výměna vzduchotechniky stravovacího provozu Domova důchodců Ústí nad Orlicí</v>
      </c>
      <c r="D3" s="152"/>
      <c r="E3" s="153" t="s">
        <v>66</v>
      </c>
      <c r="F3" s="154">
        <f>Rekapitulace!H1</f>
        <v>0</v>
      </c>
      <c r="G3" s="155"/>
    </row>
    <row r="4" spans="1:104" ht="13.5" thickBot="1" x14ac:dyDescent="0.25">
      <c r="A4" s="220" t="s">
        <v>51</v>
      </c>
      <c r="B4" s="213"/>
      <c r="C4" s="104" t="str">
        <f>CONCATENATE(cisloobjektu," ",nazevobjektu)</f>
        <v>SO 01 Výměna vzduchotechniky stravovacího provozu Domova důchodců Ústí nad Orlicí</v>
      </c>
      <c r="D4" s="156"/>
      <c r="E4" s="221">
        <f>Rekapitulace!G2</f>
        <v>0</v>
      </c>
      <c r="F4" s="222"/>
      <c r="G4" s="223"/>
    </row>
    <row r="5" spans="1:104" ht="13.5" thickTop="1" x14ac:dyDescent="0.2">
      <c r="A5" s="157"/>
      <c r="B5" s="148"/>
      <c r="C5" s="148"/>
      <c r="D5" s="148"/>
      <c r="E5" s="158"/>
      <c r="F5" s="148"/>
      <c r="G5" s="159"/>
    </row>
    <row r="6" spans="1:104" x14ac:dyDescent="0.2">
      <c r="A6" s="160" t="s">
        <v>67</v>
      </c>
      <c r="B6" s="161" t="s">
        <v>68</v>
      </c>
      <c r="C6" s="161" t="s">
        <v>69</v>
      </c>
      <c r="D6" s="161" t="s">
        <v>70</v>
      </c>
      <c r="E6" s="162" t="s">
        <v>71</v>
      </c>
      <c r="F6" s="161" t="s">
        <v>72</v>
      </c>
      <c r="G6" s="163" t="s">
        <v>73</v>
      </c>
    </row>
    <row r="7" spans="1:104" x14ac:dyDescent="0.2">
      <c r="A7" s="164" t="s">
        <v>74</v>
      </c>
      <c r="B7" s="165" t="s">
        <v>77</v>
      </c>
      <c r="C7" s="226" t="s">
        <v>78</v>
      </c>
      <c r="D7" s="167"/>
      <c r="E7" s="168"/>
      <c r="F7" s="168"/>
      <c r="G7" s="169"/>
      <c r="O7" s="171">
        <v>2</v>
      </c>
      <c r="AA7" s="147">
        <v>1</v>
      </c>
      <c r="AB7" s="147">
        <v>1</v>
      </c>
      <c r="AC7" s="147">
        <v>1</v>
      </c>
      <c r="AZ7" s="147">
        <v>1</v>
      </c>
      <c r="BA7" s="147" t="e">
        <f>IF(AZ7=1,#REF!,0)</f>
        <v>#REF!</v>
      </c>
      <c r="BB7" s="147">
        <f>IF(AZ7=2,#REF!,0)</f>
        <v>0</v>
      </c>
      <c r="BC7" s="147">
        <f>IF(AZ7=3,#REF!,0)</f>
        <v>0</v>
      </c>
      <c r="BD7" s="147">
        <f>IF(AZ7=4,#REF!,0)</f>
        <v>0</v>
      </c>
      <c r="BE7" s="147">
        <f>IF(AZ7=5,#REF!,0)</f>
        <v>0</v>
      </c>
      <c r="CA7" s="178">
        <v>1</v>
      </c>
      <c r="CB7" s="178">
        <v>1</v>
      </c>
      <c r="CZ7" s="147">
        <v>0.01</v>
      </c>
    </row>
    <row r="8" spans="1:104" x14ac:dyDescent="0.2">
      <c r="A8" s="227">
        <v>1</v>
      </c>
      <c r="B8" s="228" t="s">
        <v>128</v>
      </c>
      <c r="C8" s="229" t="s">
        <v>129</v>
      </c>
      <c r="D8" s="175" t="s">
        <v>79</v>
      </c>
      <c r="E8" s="176">
        <v>5</v>
      </c>
      <c r="F8" s="176">
        <v>0</v>
      </c>
      <c r="G8" s="177">
        <f t="shared" ref="G8:G9" si="0">E8*F8</f>
        <v>0</v>
      </c>
      <c r="O8" s="171">
        <v>2</v>
      </c>
      <c r="AA8" s="147">
        <v>1</v>
      </c>
      <c r="AB8" s="147">
        <v>1</v>
      </c>
      <c r="AC8" s="147">
        <v>1</v>
      </c>
      <c r="AZ8" s="147">
        <v>1</v>
      </c>
      <c r="BA8" s="147" t="e">
        <f>IF(AZ8=1,#REF!,0)</f>
        <v>#REF!</v>
      </c>
      <c r="BB8" s="147">
        <f>IF(AZ8=2,#REF!,0)</f>
        <v>0</v>
      </c>
      <c r="BC8" s="147">
        <f>IF(AZ8=3,#REF!,0)</f>
        <v>0</v>
      </c>
      <c r="BD8" s="147">
        <f>IF(AZ8=4,#REF!,0)</f>
        <v>0</v>
      </c>
      <c r="BE8" s="147">
        <f>IF(AZ8=5,#REF!,0)</f>
        <v>0</v>
      </c>
      <c r="CA8" s="178">
        <v>1</v>
      </c>
      <c r="CB8" s="178">
        <v>1</v>
      </c>
      <c r="CZ8" s="147">
        <v>2.5000000000000001E-3</v>
      </c>
    </row>
    <row r="9" spans="1:104" ht="33.75" x14ac:dyDescent="0.2">
      <c r="A9" s="172">
        <v>2</v>
      </c>
      <c r="B9" s="173" t="s">
        <v>122</v>
      </c>
      <c r="C9" s="174" t="s">
        <v>132</v>
      </c>
      <c r="D9" s="175" t="s">
        <v>81</v>
      </c>
      <c r="E9" s="176">
        <v>4.774</v>
      </c>
      <c r="F9" s="176">
        <v>0</v>
      </c>
      <c r="G9" s="177">
        <f t="shared" si="0"/>
        <v>0</v>
      </c>
      <c r="O9" s="171"/>
      <c r="BA9" s="186"/>
      <c r="BB9" s="186"/>
      <c r="BC9" s="186"/>
      <c r="BD9" s="186"/>
      <c r="BE9" s="186"/>
    </row>
    <row r="10" spans="1:104" x14ac:dyDescent="0.2">
      <c r="A10" s="179"/>
      <c r="B10" s="180" t="s">
        <v>75</v>
      </c>
      <c r="C10" s="181" t="str">
        <f>CONCATENATE(B7," ",C7)</f>
        <v>3 Svislé a kompletní konstrukce</v>
      </c>
      <c r="D10" s="182"/>
      <c r="E10" s="183"/>
      <c r="F10" s="184"/>
      <c r="G10" s="185">
        <f>SUM(G7:G9)</f>
        <v>0</v>
      </c>
      <c r="O10" s="171">
        <v>4</v>
      </c>
      <c r="BA10" s="186" t="e">
        <f>SUM(#REF!)</f>
        <v>#REF!</v>
      </c>
      <c r="BB10" s="186" t="e">
        <f>SUM(#REF!)</f>
        <v>#REF!</v>
      </c>
      <c r="BC10" s="186" t="e">
        <f>SUM(#REF!)</f>
        <v>#REF!</v>
      </c>
      <c r="BD10" s="186" t="e">
        <f>SUM(#REF!)</f>
        <v>#REF!</v>
      </c>
      <c r="BE10" s="186" t="e">
        <f>SUM(#REF!)</f>
        <v>#REF!</v>
      </c>
    </row>
    <row r="11" spans="1:104" x14ac:dyDescent="0.2">
      <c r="A11" s="164" t="s">
        <v>74</v>
      </c>
      <c r="B11" s="165" t="s">
        <v>83</v>
      </c>
      <c r="C11" s="226" t="s">
        <v>84</v>
      </c>
      <c r="D11" s="230"/>
      <c r="E11" s="231"/>
      <c r="F11" s="231"/>
      <c r="G11" s="232"/>
      <c r="H11" s="170"/>
      <c r="I11" s="170"/>
      <c r="O11" s="171">
        <v>1</v>
      </c>
    </row>
    <row r="12" spans="1:104" x14ac:dyDescent="0.2">
      <c r="A12" s="227">
        <v>3</v>
      </c>
      <c r="B12" s="236" t="s">
        <v>139</v>
      </c>
      <c r="C12" s="229" t="s">
        <v>140</v>
      </c>
      <c r="D12" s="239" t="s">
        <v>79</v>
      </c>
      <c r="E12" s="240">
        <v>145.6</v>
      </c>
      <c r="F12" s="240">
        <v>0</v>
      </c>
      <c r="G12" s="241">
        <f>E12*F12</f>
        <v>0</v>
      </c>
      <c r="H12" s="170"/>
      <c r="I12" s="170"/>
      <c r="O12" s="171"/>
    </row>
    <row r="13" spans="1:104" x14ac:dyDescent="0.2">
      <c r="A13" s="227">
        <v>4</v>
      </c>
      <c r="B13" s="236" t="s">
        <v>141</v>
      </c>
      <c r="C13" s="229" t="s">
        <v>142</v>
      </c>
      <c r="D13" s="239" t="s">
        <v>79</v>
      </c>
      <c r="E13" s="240">
        <v>186.5</v>
      </c>
      <c r="F13" s="240">
        <v>0</v>
      </c>
      <c r="G13" s="241">
        <f>E13*F13</f>
        <v>0</v>
      </c>
      <c r="H13" s="170"/>
      <c r="I13" s="170"/>
      <c r="O13" s="171"/>
    </row>
    <row r="14" spans="1:104" x14ac:dyDescent="0.2">
      <c r="A14" s="227">
        <v>5</v>
      </c>
      <c r="B14" s="236" t="s">
        <v>143</v>
      </c>
      <c r="C14" s="229" t="s">
        <v>144</v>
      </c>
      <c r="D14" s="239" t="s">
        <v>79</v>
      </c>
      <c r="E14" s="240">
        <v>145.6</v>
      </c>
      <c r="F14" s="240">
        <v>0</v>
      </c>
      <c r="G14" s="241">
        <f>E14*F14</f>
        <v>0</v>
      </c>
      <c r="H14" s="170"/>
      <c r="I14" s="170"/>
      <c r="O14" s="171"/>
    </row>
    <row r="15" spans="1:104" x14ac:dyDescent="0.2">
      <c r="A15" s="227">
        <v>6</v>
      </c>
      <c r="B15" s="236" t="s">
        <v>146</v>
      </c>
      <c r="C15" s="229" t="s">
        <v>145</v>
      </c>
      <c r="D15" s="239" t="s">
        <v>79</v>
      </c>
      <c r="E15" s="240">
        <v>186.5</v>
      </c>
      <c r="F15" s="240">
        <v>0</v>
      </c>
      <c r="G15" s="241">
        <f>E15*F15</f>
        <v>0</v>
      </c>
      <c r="H15" s="170"/>
      <c r="I15" s="170"/>
      <c r="O15" s="171"/>
    </row>
    <row r="16" spans="1:104" x14ac:dyDescent="0.2">
      <c r="A16" s="245">
        <v>7</v>
      </c>
      <c r="B16" s="224" t="s">
        <v>133</v>
      </c>
      <c r="C16" s="225" t="s">
        <v>134</v>
      </c>
      <c r="D16" s="246" t="s">
        <v>79</v>
      </c>
      <c r="E16" s="247">
        <v>10</v>
      </c>
      <c r="F16" s="247">
        <v>0</v>
      </c>
      <c r="G16" s="248">
        <f t="shared" ref="G16:G17" si="1">E16*F16</f>
        <v>0</v>
      </c>
      <c r="O16" s="171">
        <v>2</v>
      </c>
      <c r="AA16" s="147">
        <v>1</v>
      </c>
      <c r="AB16" s="147">
        <v>1</v>
      </c>
      <c r="AC16" s="147">
        <v>1</v>
      </c>
      <c r="AZ16" s="147">
        <v>1</v>
      </c>
      <c r="BA16" s="147" t="e">
        <f>IF(AZ16=1,#REF!,0)</f>
        <v>#REF!</v>
      </c>
      <c r="BB16" s="147">
        <f>IF(AZ16=2,#REF!,0)</f>
        <v>0</v>
      </c>
      <c r="BC16" s="147">
        <f>IF(AZ16=3,#REF!,0)</f>
        <v>0</v>
      </c>
      <c r="BD16" s="147">
        <f>IF(AZ16=4,#REF!,0)</f>
        <v>0</v>
      </c>
      <c r="BE16" s="147">
        <f>IF(AZ16=5,#REF!,0)</f>
        <v>0</v>
      </c>
      <c r="CA16" s="178">
        <v>1</v>
      </c>
      <c r="CB16" s="178">
        <v>1</v>
      </c>
      <c r="CZ16" s="147">
        <v>3.0269999999999998E-2</v>
      </c>
    </row>
    <row r="17" spans="1:104" x14ac:dyDescent="0.2">
      <c r="A17" s="172">
        <v>8</v>
      </c>
      <c r="B17" s="173" t="s">
        <v>120</v>
      </c>
      <c r="C17" s="174" t="s">
        <v>121</v>
      </c>
      <c r="D17" s="175" t="s">
        <v>79</v>
      </c>
      <c r="E17" s="176">
        <v>88.94</v>
      </c>
      <c r="F17" s="176">
        <v>0</v>
      </c>
      <c r="G17" s="177">
        <f t="shared" si="1"/>
        <v>0</v>
      </c>
      <c r="O17" s="171"/>
      <c r="CA17" s="178"/>
      <c r="CB17" s="178"/>
    </row>
    <row r="18" spans="1:104" x14ac:dyDescent="0.2">
      <c r="A18" s="179"/>
      <c r="B18" s="180" t="s">
        <v>75</v>
      </c>
      <c r="C18" s="181" t="str">
        <f>CONCATENATE(B11," ",C11)</f>
        <v>61 Upravy povrchů vnitřní</v>
      </c>
      <c r="D18" s="182"/>
      <c r="E18" s="183"/>
      <c r="F18" s="184"/>
      <c r="G18" s="185">
        <f>SUM(G11:G17)</f>
        <v>0</v>
      </c>
      <c r="O18" s="171">
        <v>2</v>
      </c>
      <c r="AA18" s="147">
        <v>1</v>
      </c>
      <c r="AB18" s="147">
        <v>1</v>
      </c>
      <c r="AC18" s="147">
        <v>1</v>
      </c>
      <c r="AZ18" s="147">
        <v>1</v>
      </c>
      <c r="BA18" s="147" t="e">
        <f>IF(AZ18=1,#REF!,0)</f>
        <v>#REF!</v>
      </c>
      <c r="BB18" s="147">
        <f>IF(AZ18=2,#REF!,0)</f>
        <v>0</v>
      </c>
      <c r="BC18" s="147">
        <f>IF(AZ18=3,#REF!,0)</f>
        <v>0</v>
      </c>
      <c r="BD18" s="147">
        <f>IF(AZ18=4,#REF!,0)</f>
        <v>0</v>
      </c>
      <c r="BE18" s="147">
        <f>IF(AZ18=5,#REF!,0)</f>
        <v>0</v>
      </c>
      <c r="CA18" s="178">
        <v>1</v>
      </c>
      <c r="CB18" s="178">
        <v>1</v>
      </c>
      <c r="CZ18" s="147">
        <v>3.1109999999999999E-2</v>
      </c>
    </row>
    <row r="19" spans="1:104" x14ac:dyDescent="0.2">
      <c r="A19" s="164" t="s">
        <v>74</v>
      </c>
      <c r="B19" s="165" t="s">
        <v>85</v>
      </c>
      <c r="C19" s="166" t="s">
        <v>86</v>
      </c>
      <c r="D19" s="167"/>
      <c r="E19" s="168"/>
      <c r="F19" s="168"/>
      <c r="G19" s="169"/>
      <c r="O19" s="171">
        <v>4</v>
      </c>
      <c r="BA19" s="186" t="e">
        <f>SUM(#REF!)</f>
        <v>#REF!</v>
      </c>
      <c r="BB19" s="186" t="e">
        <f>SUM(#REF!)</f>
        <v>#REF!</v>
      </c>
      <c r="BC19" s="186" t="e">
        <f>SUM(#REF!)</f>
        <v>#REF!</v>
      </c>
      <c r="BD19" s="186" t="e">
        <f>SUM(#REF!)</f>
        <v>#REF!</v>
      </c>
      <c r="BE19" s="186" t="e">
        <f>SUM(#REF!)</f>
        <v>#REF!</v>
      </c>
    </row>
    <row r="20" spans="1:104" x14ac:dyDescent="0.2">
      <c r="A20" s="172">
        <v>9</v>
      </c>
      <c r="B20" s="173" t="s">
        <v>87</v>
      </c>
      <c r="C20" s="174" t="s">
        <v>88</v>
      </c>
      <c r="D20" s="175" t="s">
        <v>79</v>
      </c>
      <c r="E20" s="176">
        <v>50</v>
      </c>
      <c r="F20" s="176">
        <v>0</v>
      </c>
      <c r="G20" s="177">
        <f>E20*F20</f>
        <v>0</v>
      </c>
      <c r="O20" s="171">
        <v>4</v>
      </c>
      <c r="BA20" s="186" t="e">
        <f>SUM(#REF!)</f>
        <v>#REF!</v>
      </c>
      <c r="BB20" s="186" t="e">
        <f>SUM(#REF!)</f>
        <v>#REF!</v>
      </c>
      <c r="BC20" s="186" t="e">
        <f>SUM(#REF!)</f>
        <v>#REF!</v>
      </c>
      <c r="BD20" s="186" t="e">
        <f>SUM(#REF!)</f>
        <v>#REF!</v>
      </c>
      <c r="BE20" s="186" t="e">
        <f>SUM(#REF!)</f>
        <v>#REF!</v>
      </c>
    </row>
    <row r="21" spans="1:104" x14ac:dyDescent="0.2">
      <c r="A21" s="179"/>
      <c r="B21" s="180" t="s">
        <v>75</v>
      </c>
      <c r="C21" s="181" t="str">
        <f>CONCATENATE(B19," ",C19)</f>
        <v>94 Lešení a stavební výtahy</v>
      </c>
      <c r="D21" s="182"/>
      <c r="E21" s="183"/>
      <c r="F21" s="184"/>
      <c r="G21" s="185">
        <f>SUM(G19:G20)</f>
        <v>0</v>
      </c>
      <c r="H21" s="170"/>
      <c r="I21" s="170"/>
      <c r="O21" s="171">
        <v>1</v>
      </c>
    </row>
    <row r="22" spans="1:104" x14ac:dyDescent="0.2">
      <c r="A22" s="164" t="s">
        <v>74</v>
      </c>
      <c r="B22" s="165" t="s">
        <v>89</v>
      </c>
      <c r="C22" s="166" t="s">
        <v>90</v>
      </c>
      <c r="D22" s="167"/>
      <c r="E22" s="168"/>
      <c r="F22" s="168"/>
      <c r="G22" s="169"/>
      <c r="O22" s="171">
        <v>2</v>
      </c>
      <c r="AA22" s="147">
        <v>1</v>
      </c>
      <c r="AB22" s="147">
        <v>7</v>
      </c>
      <c r="AC22" s="147">
        <v>7</v>
      </c>
      <c r="AZ22" s="147">
        <v>2</v>
      </c>
      <c r="BA22" s="147">
        <f>IF(AZ22=1,#REF!,0)</f>
        <v>0</v>
      </c>
      <c r="BB22" s="147" t="e">
        <f>IF(AZ22=2,#REF!,0)</f>
        <v>#REF!</v>
      </c>
      <c r="BC22" s="147">
        <f>IF(AZ22=3,#REF!,0)</f>
        <v>0</v>
      </c>
      <c r="BD22" s="147">
        <f>IF(AZ22=4,#REF!,0)</f>
        <v>0</v>
      </c>
      <c r="BE22" s="147">
        <f>IF(AZ22=5,#REF!,0)</f>
        <v>0</v>
      </c>
      <c r="CA22" s="178">
        <v>1</v>
      </c>
      <c r="CB22" s="178">
        <v>7</v>
      </c>
      <c r="CZ22" s="147">
        <v>7.6429999999999998E-2</v>
      </c>
    </row>
    <row r="23" spans="1:104" x14ac:dyDescent="0.2">
      <c r="A23" s="172">
        <v>10</v>
      </c>
      <c r="B23" s="173" t="s">
        <v>91</v>
      </c>
      <c r="C23" s="174" t="s">
        <v>92</v>
      </c>
      <c r="D23" s="175" t="s">
        <v>79</v>
      </c>
      <c r="E23" s="176">
        <v>296.39999999999998</v>
      </c>
      <c r="F23" s="176">
        <v>0</v>
      </c>
      <c r="G23" s="177">
        <f>E23*F23</f>
        <v>0</v>
      </c>
      <c r="O23" s="171">
        <v>4</v>
      </c>
      <c r="BA23" s="186">
        <f>SUM(BA21:BA22)</f>
        <v>0</v>
      </c>
      <c r="BB23" s="186" t="e">
        <f>SUM(BB21:BB22)</f>
        <v>#REF!</v>
      </c>
      <c r="BC23" s="186">
        <f>SUM(BC21:BC22)</f>
        <v>0</v>
      </c>
      <c r="BD23" s="186">
        <f>SUM(BD21:BD22)</f>
        <v>0</v>
      </c>
      <c r="BE23" s="186">
        <f>SUM(BE21:BE22)</f>
        <v>0</v>
      </c>
    </row>
    <row r="24" spans="1:104" x14ac:dyDescent="0.2">
      <c r="A24" s="179"/>
      <c r="B24" s="180" t="s">
        <v>75</v>
      </c>
      <c r="C24" s="181" t="str">
        <f>CONCATENATE(B22," ",C22)</f>
        <v>95 Dokončovací kce na pozem.stav.</v>
      </c>
      <c r="D24" s="182"/>
      <c r="E24" s="183"/>
      <c r="F24" s="184"/>
      <c r="G24" s="185">
        <f>SUM(G22:G23)</f>
        <v>0</v>
      </c>
      <c r="H24" s="170"/>
      <c r="I24" s="170"/>
      <c r="O24" s="171">
        <v>1</v>
      </c>
    </row>
    <row r="25" spans="1:104" x14ac:dyDescent="0.2">
      <c r="A25" s="164" t="s">
        <v>74</v>
      </c>
      <c r="B25" s="165" t="s">
        <v>135</v>
      </c>
      <c r="C25" s="166" t="s">
        <v>136</v>
      </c>
      <c r="D25" s="167"/>
      <c r="E25" s="168"/>
      <c r="F25" s="168"/>
      <c r="G25" s="169"/>
      <c r="O25" s="171">
        <v>2</v>
      </c>
      <c r="AA25" s="147">
        <v>1</v>
      </c>
      <c r="AB25" s="147">
        <v>7</v>
      </c>
      <c r="AC25" s="147">
        <v>7</v>
      </c>
      <c r="AZ25" s="147">
        <v>2</v>
      </c>
      <c r="BA25" s="147">
        <f>IF(AZ25=1,#REF!,0)</f>
        <v>0</v>
      </c>
      <c r="BB25" s="147" t="e">
        <f>IF(AZ25=2,#REF!,0)</f>
        <v>#REF!</v>
      </c>
      <c r="BC25" s="147">
        <f>IF(AZ25=3,#REF!,0)</f>
        <v>0</v>
      </c>
      <c r="BD25" s="147">
        <f>IF(AZ25=4,#REF!,0)</f>
        <v>0</v>
      </c>
      <c r="BE25" s="147">
        <f>IF(AZ25=5,#REF!,0)</f>
        <v>0</v>
      </c>
      <c r="CA25" s="178">
        <v>1</v>
      </c>
      <c r="CB25" s="178">
        <v>7</v>
      </c>
      <c r="CZ25" s="147">
        <v>0</v>
      </c>
    </row>
    <row r="26" spans="1:104" ht="22.5" x14ac:dyDescent="0.2">
      <c r="A26" s="172">
        <v>11</v>
      </c>
      <c r="B26" s="173" t="s">
        <v>137</v>
      </c>
      <c r="C26" s="174" t="s">
        <v>138</v>
      </c>
      <c r="D26" s="175" t="s">
        <v>79</v>
      </c>
      <c r="E26" s="176">
        <v>202.32</v>
      </c>
      <c r="F26" s="176">
        <v>0</v>
      </c>
      <c r="G26" s="177">
        <f>E26*F26</f>
        <v>0</v>
      </c>
      <c r="O26" s="171">
        <v>2</v>
      </c>
      <c r="AA26" s="147">
        <v>1</v>
      </c>
      <c r="AB26" s="147">
        <v>7</v>
      </c>
      <c r="AC26" s="147">
        <v>7</v>
      </c>
      <c r="AZ26" s="147">
        <v>2</v>
      </c>
      <c r="BA26" s="147">
        <f>IF(AZ26=1,#REF!,0)</f>
        <v>0</v>
      </c>
      <c r="BB26" s="147" t="e">
        <f>IF(AZ26=2,#REF!,0)</f>
        <v>#REF!</v>
      </c>
      <c r="BC26" s="147">
        <f>IF(AZ26=3,#REF!,0)</f>
        <v>0</v>
      </c>
      <c r="BD26" s="147">
        <f>IF(AZ26=4,#REF!,0)</f>
        <v>0</v>
      </c>
      <c r="BE26" s="147">
        <f>IF(AZ26=5,#REF!,0)</f>
        <v>0</v>
      </c>
      <c r="CA26" s="178">
        <v>1</v>
      </c>
      <c r="CB26" s="178">
        <v>7</v>
      </c>
      <c r="CZ26" s="147">
        <v>0</v>
      </c>
    </row>
    <row r="27" spans="1:104" x14ac:dyDescent="0.2">
      <c r="A27" s="179"/>
      <c r="B27" s="180" t="s">
        <v>75</v>
      </c>
      <c r="C27" s="181" t="str">
        <f>CONCATENATE(B25," ",C25)</f>
        <v>96 Bourání konstrukcí</v>
      </c>
      <c r="D27" s="182"/>
      <c r="E27" s="183"/>
      <c r="F27" s="184"/>
      <c r="G27" s="185">
        <f>SUM(G25:G26)</f>
        <v>0</v>
      </c>
      <c r="O27" s="171">
        <v>2</v>
      </c>
      <c r="AA27" s="147">
        <v>1</v>
      </c>
      <c r="AB27" s="147">
        <v>7</v>
      </c>
      <c r="AC27" s="147">
        <v>7</v>
      </c>
      <c r="AZ27" s="147">
        <v>2</v>
      </c>
      <c r="BA27" s="147">
        <f>IF(AZ27=1,#REF!,0)</f>
        <v>0</v>
      </c>
      <c r="BB27" s="147" t="e">
        <f>IF(AZ27=2,#REF!,0)</f>
        <v>#REF!</v>
      </c>
      <c r="BC27" s="147">
        <f>IF(AZ27=3,#REF!,0)</f>
        <v>0</v>
      </c>
      <c r="BD27" s="147">
        <f>IF(AZ27=4,#REF!,0)</f>
        <v>0</v>
      </c>
      <c r="BE27" s="147">
        <f>IF(AZ27=5,#REF!,0)</f>
        <v>0</v>
      </c>
      <c r="CA27" s="178">
        <v>1</v>
      </c>
      <c r="CB27" s="178">
        <v>7</v>
      </c>
      <c r="CZ27" s="147">
        <v>0</v>
      </c>
    </row>
    <row r="28" spans="1:104" x14ac:dyDescent="0.2">
      <c r="A28" s="164" t="s">
        <v>74</v>
      </c>
      <c r="B28" s="165" t="s">
        <v>147</v>
      </c>
      <c r="C28" s="166" t="s">
        <v>148</v>
      </c>
      <c r="D28" s="167"/>
      <c r="E28" s="168"/>
      <c r="F28" s="168"/>
      <c r="G28" s="169"/>
      <c r="O28" s="171"/>
      <c r="CA28" s="178"/>
      <c r="CB28" s="178"/>
    </row>
    <row r="29" spans="1:104" x14ac:dyDescent="0.2">
      <c r="A29" s="227">
        <v>12</v>
      </c>
      <c r="B29" s="237" t="s">
        <v>149</v>
      </c>
      <c r="C29" s="238" t="s">
        <v>150</v>
      </c>
      <c r="D29" s="239" t="s">
        <v>82</v>
      </c>
      <c r="E29" s="240">
        <v>3.68</v>
      </c>
      <c r="F29" s="240">
        <v>0</v>
      </c>
      <c r="G29" s="241">
        <f>E29*F29</f>
        <v>0</v>
      </c>
      <c r="O29" s="171"/>
      <c r="CA29" s="178"/>
      <c r="CB29" s="178"/>
    </row>
    <row r="30" spans="1:104" x14ac:dyDescent="0.2">
      <c r="A30" s="227">
        <v>13</v>
      </c>
      <c r="B30" s="237" t="s">
        <v>151</v>
      </c>
      <c r="C30" s="229" t="s">
        <v>152</v>
      </c>
      <c r="D30" s="239" t="s">
        <v>81</v>
      </c>
      <c r="E30" s="240">
        <v>6.6239999999999997</v>
      </c>
      <c r="F30" s="240">
        <v>0</v>
      </c>
      <c r="G30" s="241">
        <f>E30*F30</f>
        <v>0</v>
      </c>
      <c r="O30" s="171"/>
      <c r="CA30" s="178"/>
      <c r="CB30" s="178"/>
    </row>
    <row r="31" spans="1:104" x14ac:dyDescent="0.2">
      <c r="A31" s="172">
        <v>14</v>
      </c>
      <c r="B31" s="224" t="s">
        <v>154</v>
      </c>
      <c r="C31" s="174" t="s">
        <v>153</v>
      </c>
      <c r="D31" s="175" t="s">
        <v>81</v>
      </c>
      <c r="E31" s="176">
        <v>66.2</v>
      </c>
      <c r="F31" s="176">
        <v>0</v>
      </c>
      <c r="G31" s="177">
        <f t="shared" ref="G31:G32" si="2">E31*F31</f>
        <v>0</v>
      </c>
      <c r="O31" s="171"/>
      <c r="CA31" s="178"/>
      <c r="CB31" s="178"/>
    </row>
    <row r="32" spans="1:104" x14ac:dyDescent="0.2">
      <c r="A32" s="172">
        <v>15</v>
      </c>
      <c r="B32" s="224" t="s">
        <v>155</v>
      </c>
      <c r="C32" s="225" t="s">
        <v>156</v>
      </c>
      <c r="D32" s="175" t="s">
        <v>81</v>
      </c>
      <c r="E32" s="176">
        <v>6.62</v>
      </c>
      <c r="F32" s="176">
        <v>0</v>
      </c>
      <c r="G32" s="177">
        <f t="shared" si="2"/>
        <v>0</v>
      </c>
      <c r="O32" s="171"/>
      <c r="CA32" s="178"/>
      <c r="CB32" s="178"/>
    </row>
    <row r="33" spans="1:104" x14ac:dyDescent="0.2">
      <c r="A33" s="172">
        <v>16</v>
      </c>
      <c r="B33" s="173" t="s">
        <v>159</v>
      </c>
      <c r="C33" s="174" t="s">
        <v>157</v>
      </c>
      <c r="D33" s="175" t="s">
        <v>81</v>
      </c>
      <c r="E33" s="176">
        <v>99.36</v>
      </c>
      <c r="F33" s="176">
        <v>0</v>
      </c>
      <c r="G33" s="177">
        <f>E33*F33</f>
        <v>0</v>
      </c>
      <c r="O33" s="171"/>
      <c r="CA33" s="178"/>
      <c r="CB33" s="178"/>
    </row>
    <row r="34" spans="1:104" x14ac:dyDescent="0.2">
      <c r="A34" s="172">
        <v>17</v>
      </c>
      <c r="B34" s="173" t="s">
        <v>160</v>
      </c>
      <c r="C34" s="174" t="s">
        <v>158</v>
      </c>
      <c r="D34" s="175" t="s">
        <v>81</v>
      </c>
      <c r="E34" s="176">
        <v>6.62</v>
      </c>
      <c r="F34" s="176">
        <v>0</v>
      </c>
      <c r="G34" s="177">
        <f>E34*F34</f>
        <v>0</v>
      </c>
      <c r="O34" s="171"/>
      <c r="CA34" s="178"/>
      <c r="CB34" s="178"/>
    </row>
    <row r="35" spans="1:104" x14ac:dyDescent="0.2">
      <c r="A35" s="179"/>
      <c r="B35" s="180" t="s">
        <v>75</v>
      </c>
      <c r="C35" s="181" t="str">
        <f>CONCATENATE(B28," ",C28)</f>
        <v>97 Prorážení otvorů</v>
      </c>
      <c r="D35" s="182"/>
      <c r="E35" s="183"/>
      <c r="F35" s="184"/>
      <c r="G35" s="185">
        <f>SUM(G28:G34)</f>
        <v>0</v>
      </c>
      <c r="O35" s="171"/>
      <c r="CA35" s="178"/>
      <c r="CB35" s="178"/>
    </row>
    <row r="36" spans="1:104" x14ac:dyDescent="0.2">
      <c r="A36" s="164" t="s">
        <v>74</v>
      </c>
      <c r="B36" s="165" t="s">
        <v>93</v>
      </c>
      <c r="C36" s="166" t="s">
        <v>94</v>
      </c>
      <c r="D36" s="167"/>
      <c r="E36" s="168"/>
      <c r="F36" s="168"/>
      <c r="G36" s="169"/>
      <c r="O36" s="171"/>
      <c r="CA36" s="178"/>
      <c r="CB36" s="178"/>
    </row>
    <row r="37" spans="1:104" x14ac:dyDescent="0.2">
      <c r="A37" s="172">
        <v>18</v>
      </c>
      <c r="B37" s="173" t="s">
        <v>95</v>
      </c>
      <c r="C37" s="174" t="s">
        <v>180</v>
      </c>
      <c r="D37" s="175" t="s">
        <v>81</v>
      </c>
      <c r="E37" s="176">
        <v>38.64</v>
      </c>
      <c r="F37" s="176">
        <v>0</v>
      </c>
      <c r="G37" s="177">
        <f>E37*F37</f>
        <v>0</v>
      </c>
      <c r="O37" s="171"/>
      <c r="CA37" s="178"/>
      <c r="CB37" s="178"/>
    </row>
    <row r="38" spans="1:104" x14ac:dyDescent="0.2">
      <c r="A38" s="179"/>
      <c r="B38" s="180" t="s">
        <v>75</v>
      </c>
      <c r="C38" s="181" t="str">
        <f>CONCATENATE(B36," ",C36)</f>
        <v>99 Staveništní přesun hmot</v>
      </c>
      <c r="D38" s="182"/>
      <c r="E38" s="183"/>
      <c r="F38" s="184"/>
      <c r="G38" s="185">
        <f>SUM(G36:G37)</f>
        <v>0</v>
      </c>
      <c r="O38" s="171"/>
      <c r="CA38" s="178"/>
      <c r="CB38" s="178"/>
    </row>
    <row r="39" spans="1:104" x14ac:dyDescent="0.2">
      <c r="A39" s="242"/>
      <c r="B39" s="243"/>
      <c r="C39" s="181"/>
      <c r="D39" s="182"/>
      <c r="E39" s="183"/>
      <c r="F39" s="183"/>
      <c r="G39" s="244"/>
      <c r="O39" s="171"/>
      <c r="CA39" s="178"/>
      <c r="CB39" s="178"/>
    </row>
    <row r="40" spans="1:104" x14ac:dyDescent="0.2">
      <c r="A40" s="164" t="s">
        <v>74</v>
      </c>
      <c r="B40" s="165" t="s">
        <v>100</v>
      </c>
      <c r="C40" s="166" t="s">
        <v>101</v>
      </c>
      <c r="D40" s="167"/>
      <c r="E40" s="168"/>
      <c r="F40" s="168"/>
      <c r="G40" s="169"/>
      <c r="O40" s="171">
        <v>2</v>
      </c>
      <c r="AA40" s="147">
        <v>1</v>
      </c>
      <c r="AB40" s="147">
        <v>7</v>
      </c>
      <c r="AC40" s="147">
        <v>7</v>
      </c>
      <c r="AZ40" s="147">
        <v>2</v>
      </c>
      <c r="BA40" s="147">
        <f>IF(AZ40=1,#REF!,0)</f>
        <v>0</v>
      </c>
      <c r="BB40" s="147" t="e">
        <f>IF(AZ40=2,#REF!,0)</f>
        <v>#REF!</v>
      </c>
      <c r="BC40" s="147">
        <f>IF(AZ40=3,#REF!,0)</f>
        <v>0</v>
      </c>
      <c r="BD40" s="147">
        <f>IF(AZ40=4,#REF!,0)</f>
        <v>0</v>
      </c>
      <c r="BE40" s="147">
        <f>IF(AZ40=5,#REF!,0)</f>
        <v>0</v>
      </c>
      <c r="CA40" s="178">
        <v>1</v>
      </c>
      <c r="CB40" s="178">
        <v>7</v>
      </c>
      <c r="CZ40" s="147">
        <v>0.12</v>
      </c>
    </row>
    <row r="41" spans="1:104" x14ac:dyDescent="0.2">
      <c r="A41" s="172">
        <v>19</v>
      </c>
      <c r="B41" s="173" t="s">
        <v>176</v>
      </c>
      <c r="C41" s="174" t="s">
        <v>177</v>
      </c>
      <c r="D41" s="175" t="s">
        <v>80</v>
      </c>
      <c r="E41" s="176">
        <v>2</v>
      </c>
      <c r="F41" s="176">
        <v>0</v>
      </c>
      <c r="G41" s="177">
        <f t="shared" ref="G41:G42" si="3">E41*F41</f>
        <v>0</v>
      </c>
      <c r="O41" s="171">
        <v>2</v>
      </c>
      <c r="AA41" s="147">
        <v>1</v>
      </c>
      <c r="AB41" s="147">
        <v>7</v>
      </c>
      <c r="AC41" s="147">
        <v>7</v>
      </c>
      <c r="AZ41" s="147">
        <v>2</v>
      </c>
      <c r="BA41" s="147">
        <f>IF(AZ41=1,#REF!,0)</f>
        <v>0</v>
      </c>
      <c r="BB41" s="147" t="e">
        <f>IF(AZ41=2,#REF!,0)</f>
        <v>#REF!</v>
      </c>
      <c r="BC41" s="147">
        <f>IF(AZ41=3,#REF!,0)</f>
        <v>0</v>
      </c>
      <c r="BD41" s="147">
        <f>IF(AZ41=4,#REF!,0)</f>
        <v>0</v>
      </c>
      <c r="BE41" s="147">
        <f>IF(AZ41=5,#REF!,0)</f>
        <v>0</v>
      </c>
      <c r="CA41" s="178">
        <v>1</v>
      </c>
      <c r="CB41" s="178">
        <v>7</v>
      </c>
      <c r="CZ41" s="147">
        <v>0.1</v>
      </c>
    </row>
    <row r="42" spans="1:104" x14ac:dyDescent="0.2">
      <c r="A42" s="172">
        <v>20</v>
      </c>
      <c r="B42" s="173" t="s">
        <v>178</v>
      </c>
      <c r="C42" s="174" t="s">
        <v>179</v>
      </c>
      <c r="D42" s="175" t="s">
        <v>62</v>
      </c>
      <c r="E42" s="176">
        <v>18.600000000000001</v>
      </c>
      <c r="F42" s="176">
        <v>0</v>
      </c>
      <c r="G42" s="177">
        <f t="shared" si="3"/>
        <v>0</v>
      </c>
      <c r="O42" s="171">
        <v>2</v>
      </c>
      <c r="AA42" s="147">
        <v>7</v>
      </c>
      <c r="AB42" s="147">
        <v>1</v>
      </c>
      <c r="AC42" s="147">
        <v>2</v>
      </c>
      <c r="AZ42" s="147">
        <v>2</v>
      </c>
      <c r="BA42" s="147">
        <f>IF(AZ42=1,#REF!,0)</f>
        <v>0</v>
      </c>
      <c r="BB42" s="147" t="e">
        <f>IF(AZ42=2,#REF!,0)</f>
        <v>#REF!</v>
      </c>
      <c r="BC42" s="147">
        <f>IF(AZ42=3,#REF!,0)</f>
        <v>0</v>
      </c>
      <c r="BD42" s="147">
        <f>IF(AZ42=4,#REF!,0)</f>
        <v>0</v>
      </c>
      <c r="BE42" s="147">
        <f>IF(AZ42=5,#REF!,0)</f>
        <v>0</v>
      </c>
      <c r="CA42" s="178">
        <v>7</v>
      </c>
      <c r="CB42" s="178">
        <v>1</v>
      </c>
      <c r="CZ42" s="147">
        <v>0</v>
      </c>
    </row>
    <row r="43" spans="1:104" x14ac:dyDescent="0.2">
      <c r="A43" s="179"/>
      <c r="B43" s="180" t="s">
        <v>75</v>
      </c>
      <c r="C43" s="181" t="str">
        <f>CONCATENATE(B40," ",C40)</f>
        <v>764 Konstrukce klempířské</v>
      </c>
      <c r="D43" s="182"/>
      <c r="E43" s="183"/>
      <c r="F43" s="184"/>
      <c r="G43" s="185">
        <f>SUM(G40:G42)</f>
        <v>0</v>
      </c>
      <c r="O43" s="171">
        <v>4</v>
      </c>
      <c r="BA43" s="186">
        <f>SUM(BA40:BA42)</f>
        <v>0</v>
      </c>
      <c r="BB43" s="186" t="e">
        <f>SUM(BB40:BB42)</f>
        <v>#REF!</v>
      </c>
      <c r="BC43" s="186">
        <f>SUM(BC40:BC42)</f>
        <v>0</v>
      </c>
      <c r="BD43" s="186">
        <f>SUM(BD40:BD42)</f>
        <v>0</v>
      </c>
      <c r="BE43" s="186">
        <f>SUM(BE40:BE42)</f>
        <v>0</v>
      </c>
    </row>
    <row r="44" spans="1:104" x14ac:dyDescent="0.2">
      <c r="A44" s="164" t="s">
        <v>74</v>
      </c>
      <c r="B44" s="165" t="s">
        <v>96</v>
      </c>
      <c r="C44" s="166" t="s">
        <v>97</v>
      </c>
      <c r="D44" s="167"/>
      <c r="E44" s="168"/>
      <c r="F44" s="168"/>
      <c r="G44" s="169"/>
      <c r="H44" s="170"/>
      <c r="I44" s="170"/>
      <c r="O44" s="171">
        <v>1</v>
      </c>
    </row>
    <row r="45" spans="1:104" ht="22.5" x14ac:dyDescent="0.2">
      <c r="A45" s="172">
        <v>21</v>
      </c>
      <c r="B45" s="173" t="s">
        <v>98</v>
      </c>
      <c r="C45" s="174" t="s">
        <v>124</v>
      </c>
      <c r="D45" s="175" t="s">
        <v>79</v>
      </c>
      <c r="E45" s="176">
        <v>145.6</v>
      </c>
      <c r="F45" s="176">
        <v>0</v>
      </c>
      <c r="G45" s="177">
        <f>E45*F45</f>
        <v>0</v>
      </c>
      <c r="O45" s="171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>IF(AZ45=1,G49,0)</f>
        <v>0</v>
      </c>
      <c r="BB45" s="147">
        <f>IF(AZ45=2,G49,0)</f>
        <v>0</v>
      </c>
      <c r="BC45" s="147">
        <f>IF(AZ45=3,G49,0)</f>
        <v>0</v>
      </c>
      <c r="BD45" s="147">
        <f>IF(AZ45=4,G49,0)</f>
        <v>0</v>
      </c>
      <c r="BE45" s="147">
        <f>IF(AZ45=5,G49,0)</f>
        <v>0</v>
      </c>
      <c r="CA45" s="178">
        <v>1</v>
      </c>
      <c r="CB45" s="178">
        <v>7</v>
      </c>
      <c r="CZ45" s="147">
        <v>4.1599999999999996E-3</v>
      </c>
    </row>
    <row r="46" spans="1:104" x14ac:dyDescent="0.2">
      <c r="A46" s="172">
        <v>22</v>
      </c>
      <c r="B46" s="173" t="s">
        <v>99</v>
      </c>
      <c r="C46" s="174" t="s">
        <v>181</v>
      </c>
      <c r="D46" s="175" t="s">
        <v>81</v>
      </c>
      <c r="E46" s="176">
        <v>3.64</v>
      </c>
      <c r="F46" s="176">
        <v>0</v>
      </c>
      <c r="G46" s="177">
        <f>E46*F46</f>
        <v>0</v>
      </c>
      <c r="O46" s="171">
        <v>2</v>
      </c>
      <c r="AA46" s="147">
        <v>7</v>
      </c>
      <c r="AB46" s="147">
        <v>1001</v>
      </c>
      <c r="AC46" s="147">
        <v>5</v>
      </c>
      <c r="AZ46" s="147">
        <v>2</v>
      </c>
      <c r="BA46" s="147">
        <f>IF(AZ46=1,G51,0)</f>
        <v>0</v>
      </c>
      <c r="BB46" s="147">
        <f>IF(AZ46=2,G51,0)</f>
        <v>0</v>
      </c>
      <c r="BC46" s="147">
        <f>IF(AZ46=3,G51,0)</f>
        <v>0</v>
      </c>
      <c r="BD46" s="147">
        <f>IF(AZ46=4,G51,0)</f>
        <v>0</v>
      </c>
      <c r="BE46" s="147">
        <f>IF(AZ46=5,G51,0)</f>
        <v>0</v>
      </c>
      <c r="CA46" s="178">
        <v>7</v>
      </c>
      <c r="CB46" s="178">
        <v>1001</v>
      </c>
      <c r="CZ46" s="147">
        <v>0</v>
      </c>
    </row>
    <row r="47" spans="1:104" x14ac:dyDescent="0.2">
      <c r="A47" s="179"/>
      <c r="B47" s="180" t="s">
        <v>75</v>
      </c>
      <c r="C47" s="181" t="str">
        <f>CONCATENATE(B44," ",C44)</f>
        <v>763 Dřevostavby</v>
      </c>
      <c r="D47" s="182"/>
      <c r="E47" s="183"/>
      <c r="F47" s="184"/>
      <c r="G47" s="185">
        <f>SUM(G44:G46)</f>
        <v>0</v>
      </c>
      <c r="O47" s="171">
        <v>4</v>
      </c>
      <c r="BA47" s="186">
        <f>SUM(BA44:BA46)</f>
        <v>0</v>
      </c>
      <c r="BB47" s="186">
        <f>SUM(BB44:BB46)</f>
        <v>0</v>
      </c>
      <c r="BC47" s="186">
        <f>SUM(BC44:BC46)</f>
        <v>0</v>
      </c>
      <c r="BD47" s="186">
        <f>SUM(BD44:BD46)</f>
        <v>0</v>
      </c>
      <c r="BE47" s="186">
        <f>SUM(BE44:BE46)</f>
        <v>0</v>
      </c>
    </row>
    <row r="48" spans="1:104" x14ac:dyDescent="0.2">
      <c r="A48" s="164" t="s">
        <v>74</v>
      </c>
      <c r="B48" s="165" t="s">
        <v>102</v>
      </c>
      <c r="C48" s="166" t="s">
        <v>103</v>
      </c>
      <c r="D48" s="167"/>
      <c r="E48" s="168"/>
      <c r="F48" s="168"/>
      <c r="G48" s="169"/>
    </row>
    <row r="49" spans="1:7" x14ac:dyDescent="0.2">
      <c r="A49" s="172">
        <v>23</v>
      </c>
      <c r="B49" s="173" t="s">
        <v>170</v>
      </c>
      <c r="C49" s="174" t="s">
        <v>171</v>
      </c>
      <c r="D49" s="175" t="s">
        <v>80</v>
      </c>
      <c r="E49" s="176">
        <v>50</v>
      </c>
      <c r="F49" s="176">
        <v>0</v>
      </c>
      <c r="G49" s="177">
        <f>E49*F49</f>
        <v>0</v>
      </c>
    </row>
    <row r="50" spans="1:7" x14ac:dyDescent="0.2">
      <c r="A50" s="172">
        <v>24</v>
      </c>
      <c r="B50" s="173" t="s">
        <v>172</v>
      </c>
      <c r="C50" s="174" t="s">
        <v>173</v>
      </c>
      <c r="D50" s="175" t="s">
        <v>79</v>
      </c>
      <c r="E50" s="176">
        <v>1.2</v>
      </c>
      <c r="F50" s="176">
        <v>0</v>
      </c>
      <c r="G50" s="177">
        <f>E50*F50</f>
        <v>0</v>
      </c>
    </row>
    <row r="51" spans="1:7" x14ac:dyDescent="0.2">
      <c r="A51" s="172">
        <v>25</v>
      </c>
      <c r="B51" s="173" t="s">
        <v>174</v>
      </c>
      <c r="C51" s="174" t="s">
        <v>175</v>
      </c>
      <c r="D51" s="175" t="s">
        <v>62</v>
      </c>
      <c r="E51" s="176">
        <v>50.15</v>
      </c>
      <c r="F51" s="176">
        <v>0</v>
      </c>
      <c r="G51" s="177">
        <f>E51*F51</f>
        <v>0</v>
      </c>
    </row>
    <row r="52" spans="1:7" x14ac:dyDescent="0.2">
      <c r="A52" s="179"/>
      <c r="B52" s="180" t="s">
        <v>75</v>
      </c>
      <c r="C52" s="181" t="str">
        <f>CONCATENATE(B48," ",C48)</f>
        <v>771 Podlahy z dlaždic a obklady</v>
      </c>
      <c r="D52" s="182"/>
      <c r="E52" s="183"/>
      <c r="F52" s="184"/>
      <c r="G52" s="185">
        <f>SUM(G48:G51)</f>
        <v>0</v>
      </c>
    </row>
    <row r="53" spans="1:7" x14ac:dyDescent="0.2">
      <c r="A53" s="164" t="s">
        <v>74</v>
      </c>
      <c r="B53" s="165" t="s">
        <v>104</v>
      </c>
      <c r="C53" s="166" t="s">
        <v>105</v>
      </c>
      <c r="D53" s="167"/>
      <c r="E53" s="168"/>
      <c r="F53" s="168"/>
      <c r="G53" s="169"/>
    </row>
    <row r="54" spans="1:7" ht="22.5" x14ac:dyDescent="0.2">
      <c r="A54" s="172">
        <v>26</v>
      </c>
      <c r="B54" s="173" t="s">
        <v>106</v>
      </c>
      <c r="C54" s="174" t="s">
        <v>107</v>
      </c>
      <c r="D54" s="175" t="s">
        <v>79</v>
      </c>
      <c r="E54" s="176">
        <v>54.9</v>
      </c>
      <c r="F54" s="176">
        <v>0</v>
      </c>
      <c r="G54" s="177">
        <f>E54*F54</f>
        <v>0</v>
      </c>
    </row>
    <row r="55" spans="1:7" x14ac:dyDescent="0.2">
      <c r="A55" s="179"/>
      <c r="B55" s="180" t="s">
        <v>75</v>
      </c>
      <c r="C55" s="181" t="str">
        <f>CONCATENATE(B53," ",C53)</f>
        <v>783 Nátěry</v>
      </c>
      <c r="D55" s="182"/>
      <c r="E55" s="183"/>
      <c r="F55" s="184"/>
      <c r="G55" s="185">
        <f>SUM(G53:G54)</f>
        <v>0</v>
      </c>
    </row>
    <row r="56" spans="1:7" x14ac:dyDescent="0.2">
      <c r="A56" s="164" t="s">
        <v>74</v>
      </c>
      <c r="B56" s="165" t="s">
        <v>108</v>
      </c>
      <c r="C56" s="226" t="s">
        <v>109</v>
      </c>
      <c r="D56" s="230"/>
      <c r="E56" s="231"/>
      <c r="F56" s="231"/>
      <c r="G56" s="232"/>
    </row>
    <row r="57" spans="1:7" x14ac:dyDescent="0.2">
      <c r="A57" s="227">
        <v>27</v>
      </c>
      <c r="B57" s="236" t="s">
        <v>130</v>
      </c>
      <c r="C57" s="229" t="s">
        <v>131</v>
      </c>
      <c r="D57" s="233" t="s">
        <v>79</v>
      </c>
      <c r="E57" s="234">
        <v>504.4</v>
      </c>
      <c r="F57" s="234">
        <v>0</v>
      </c>
      <c r="G57" s="235">
        <f>E57*F57</f>
        <v>0</v>
      </c>
    </row>
    <row r="58" spans="1:7" x14ac:dyDescent="0.2">
      <c r="A58" s="227">
        <v>28</v>
      </c>
      <c r="B58" s="237" t="s">
        <v>110</v>
      </c>
      <c r="C58" s="238" t="s">
        <v>123</v>
      </c>
      <c r="D58" s="239" t="s">
        <v>79</v>
      </c>
      <c r="E58" s="240">
        <v>504.4</v>
      </c>
      <c r="F58" s="240">
        <v>0</v>
      </c>
      <c r="G58" s="241">
        <f>E58*F58</f>
        <v>0</v>
      </c>
    </row>
    <row r="59" spans="1:7" x14ac:dyDescent="0.2">
      <c r="A59" s="227">
        <v>29</v>
      </c>
      <c r="B59" s="237" t="s">
        <v>111</v>
      </c>
      <c r="C59" s="238" t="s">
        <v>125</v>
      </c>
      <c r="D59" s="239" t="s">
        <v>79</v>
      </c>
      <c r="E59" s="240">
        <v>504.4</v>
      </c>
      <c r="F59" s="240">
        <v>0</v>
      </c>
      <c r="G59" s="241">
        <f>E59*F59</f>
        <v>0</v>
      </c>
    </row>
    <row r="60" spans="1:7" x14ac:dyDescent="0.2">
      <c r="A60" s="179"/>
      <c r="B60" s="180" t="s">
        <v>75</v>
      </c>
      <c r="C60" s="181" t="str">
        <f>CONCATENATE(B56," ",C56)</f>
        <v>784 Malby</v>
      </c>
      <c r="D60" s="182"/>
      <c r="E60" s="183"/>
      <c r="F60" s="184"/>
      <c r="G60" s="185">
        <f>SUM(G56:G59)</f>
        <v>0</v>
      </c>
    </row>
    <row r="61" spans="1:7" x14ac:dyDescent="0.2">
      <c r="A61" s="164" t="s">
        <v>74</v>
      </c>
      <c r="B61" s="165" t="s">
        <v>161</v>
      </c>
      <c r="C61" s="226" t="s">
        <v>162</v>
      </c>
      <c r="D61" s="230"/>
      <c r="E61" s="231"/>
      <c r="F61" s="231"/>
      <c r="G61" s="232"/>
    </row>
    <row r="62" spans="1:7" x14ac:dyDescent="0.2">
      <c r="A62" s="227">
        <v>30</v>
      </c>
      <c r="B62" s="236" t="s">
        <v>163</v>
      </c>
      <c r="C62" s="229" t="s">
        <v>168</v>
      </c>
      <c r="D62" s="233" t="s">
        <v>167</v>
      </c>
      <c r="E62" s="234">
        <v>1</v>
      </c>
      <c r="F62" s="234">
        <v>0</v>
      </c>
      <c r="G62" s="235">
        <f>E62*F62</f>
        <v>0</v>
      </c>
    </row>
    <row r="63" spans="1:7" x14ac:dyDescent="0.2">
      <c r="A63" s="227">
        <v>31</v>
      </c>
      <c r="B63" s="237" t="s">
        <v>164</v>
      </c>
      <c r="C63" s="238" t="s">
        <v>169</v>
      </c>
      <c r="D63" s="239" t="s">
        <v>167</v>
      </c>
      <c r="E63" s="240">
        <v>1</v>
      </c>
      <c r="F63" s="240">
        <v>0</v>
      </c>
      <c r="G63" s="241">
        <f>E63*F63</f>
        <v>0</v>
      </c>
    </row>
    <row r="64" spans="1:7" x14ac:dyDescent="0.2">
      <c r="A64" s="227">
        <v>32</v>
      </c>
      <c r="B64" s="237" t="s">
        <v>165</v>
      </c>
      <c r="C64" s="238" t="s">
        <v>166</v>
      </c>
      <c r="D64" s="239" t="s">
        <v>167</v>
      </c>
      <c r="E64" s="240">
        <v>1</v>
      </c>
      <c r="F64" s="240">
        <v>0</v>
      </c>
      <c r="G64" s="241">
        <f>E64*F64</f>
        <v>0</v>
      </c>
    </row>
    <row r="65" spans="1:7" x14ac:dyDescent="0.2">
      <c r="A65" s="179"/>
      <c r="B65" s="180" t="s">
        <v>75</v>
      </c>
      <c r="C65" s="181" t="str">
        <f>CONCATENATE(B61," ",C61)</f>
        <v>VN Vedlejší náklady</v>
      </c>
      <c r="D65" s="182"/>
      <c r="E65" s="183"/>
      <c r="F65" s="184"/>
      <c r="G65" s="185">
        <f>SUM(G61:G64)</f>
        <v>0</v>
      </c>
    </row>
    <row r="66" spans="1:7" x14ac:dyDescent="0.2">
      <c r="E66" s="147"/>
    </row>
    <row r="67" spans="1:7" x14ac:dyDescent="0.2">
      <c r="E67" s="147"/>
    </row>
    <row r="68" spans="1:7" x14ac:dyDescent="0.2">
      <c r="E68" s="147"/>
    </row>
    <row r="69" spans="1:7" x14ac:dyDescent="0.2">
      <c r="E69" s="147"/>
    </row>
    <row r="70" spans="1:7" x14ac:dyDescent="0.2">
      <c r="E70" s="147"/>
    </row>
    <row r="71" spans="1:7" x14ac:dyDescent="0.2">
      <c r="E71" s="147"/>
    </row>
    <row r="72" spans="1:7" x14ac:dyDescent="0.2">
      <c r="E72" s="147"/>
    </row>
    <row r="73" spans="1:7" x14ac:dyDescent="0.2">
      <c r="E73" s="147"/>
    </row>
    <row r="74" spans="1:7" x14ac:dyDescent="0.2">
      <c r="E74" s="147"/>
    </row>
    <row r="75" spans="1:7" x14ac:dyDescent="0.2">
      <c r="E75" s="147"/>
    </row>
    <row r="76" spans="1:7" x14ac:dyDescent="0.2">
      <c r="E76" s="147"/>
    </row>
    <row r="77" spans="1:7" x14ac:dyDescent="0.2">
      <c r="E77" s="147"/>
    </row>
    <row r="78" spans="1:7" x14ac:dyDescent="0.2">
      <c r="E78" s="147"/>
    </row>
    <row r="79" spans="1:7" x14ac:dyDescent="0.2">
      <c r="E79" s="147"/>
    </row>
    <row r="80" spans="1:7" x14ac:dyDescent="0.2">
      <c r="E80" s="147"/>
    </row>
    <row r="81" spans="1:7" x14ac:dyDescent="0.2">
      <c r="E81" s="147"/>
    </row>
    <row r="82" spans="1:7" x14ac:dyDescent="0.2">
      <c r="E82" s="147"/>
    </row>
    <row r="83" spans="1:7" x14ac:dyDescent="0.2">
      <c r="E83" s="147"/>
    </row>
    <row r="84" spans="1:7" x14ac:dyDescent="0.2">
      <c r="E84" s="147"/>
    </row>
    <row r="85" spans="1:7" x14ac:dyDescent="0.2">
      <c r="E85" s="147"/>
    </row>
    <row r="86" spans="1:7" x14ac:dyDescent="0.2">
      <c r="E86" s="147"/>
    </row>
    <row r="87" spans="1:7" x14ac:dyDescent="0.2">
      <c r="E87" s="147"/>
    </row>
    <row r="88" spans="1:7" x14ac:dyDescent="0.2">
      <c r="E88" s="147"/>
    </row>
    <row r="89" spans="1:7" x14ac:dyDescent="0.2">
      <c r="A89" s="187"/>
      <c r="B89" s="187"/>
      <c r="C89" s="187"/>
      <c r="D89" s="187"/>
      <c r="E89" s="187"/>
      <c r="F89" s="187"/>
      <c r="G89" s="187"/>
    </row>
    <row r="90" spans="1:7" x14ac:dyDescent="0.2">
      <c r="A90" s="187"/>
      <c r="B90" s="187"/>
      <c r="C90" s="187"/>
      <c r="D90" s="187"/>
      <c r="E90" s="187"/>
      <c r="F90" s="187"/>
      <c r="G90" s="187"/>
    </row>
    <row r="91" spans="1:7" x14ac:dyDescent="0.2">
      <c r="A91" s="187"/>
      <c r="B91" s="187"/>
      <c r="C91" s="187"/>
      <c r="D91" s="187"/>
      <c r="E91" s="187"/>
      <c r="F91" s="187"/>
      <c r="G91" s="187"/>
    </row>
    <row r="92" spans="1:7" x14ac:dyDescent="0.2">
      <c r="A92" s="187"/>
      <c r="B92" s="187"/>
      <c r="C92" s="187"/>
      <c r="D92" s="187"/>
      <c r="E92" s="187"/>
      <c r="F92" s="187"/>
      <c r="G92" s="187"/>
    </row>
    <row r="93" spans="1:7" x14ac:dyDescent="0.2">
      <c r="E93" s="147"/>
    </row>
    <row r="94" spans="1:7" x14ac:dyDescent="0.2">
      <c r="E94" s="147"/>
    </row>
    <row r="95" spans="1:7" x14ac:dyDescent="0.2">
      <c r="E95" s="147"/>
    </row>
    <row r="96" spans="1:7" x14ac:dyDescent="0.2">
      <c r="E96" s="147"/>
    </row>
    <row r="97" spans="5:5" x14ac:dyDescent="0.2">
      <c r="E97" s="147"/>
    </row>
    <row r="98" spans="5:5" x14ac:dyDescent="0.2">
      <c r="E98" s="147"/>
    </row>
    <row r="99" spans="5:5" x14ac:dyDescent="0.2">
      <c r="E99" s="147"/>
    </row>
    <row r="100" spans="5:5" x14ac:dyDescent="0.2">
      <c r="E100" s="147"/>
    </row>
    <row r="101" spans="5:5" x14ac:dyDescent="0.2">
      <c r="E101" s="147"/>
    </row>
    <row r="102" spans="5:5" x14ac:dyDescent="0.2">
      <c r="E102" s="147"/>
    </row>
    <row r="103" spans="5:5" x14ac:dyDescent="0.2">
      <c r="E103" s="147"/>
    </row>
    <row r="104" spans="5:5" x14ac:dyDescent="0.2">
      <c r="E104" s="147"/>
    </row>
    <row r="105" spans="5:5" x14ac:dyDescent="0.2">
      <c r="E105" s="147"/>
    </row>
    <row r="106" spans="5:5" x14ac:dyDescent="0.2">
      <c r="E106" s="147"/>
    </row>
    <row r="107" spans="5:5" x14ac:dyDescent="0.2">
      <c r="E107" s="147"/>
    </row>
    <row r="108" spans="5:5" x14ac:dyDescent="0.2">
      <c r="E108" s="147"/>
    </row>
    <row r="109" spans="5:5" x14ac:dyDescent="0.2">
      <c r="E109" s="147"/>
    </row>
    <row r="110" spans="5:5" x14ac:dyDescent="0.2">
      <c r="E110" s="147"/>
    </row>
    <row r="111" spans="5:5" x14ac:dyDescent="0.2">
      <c r="E111" s="147"/>
    </row>
    <row r="112" spans="5:5" x14ac:dyDescent="0.2">
      <c r="E112" s="147"/>
    </row>
    <row r="113" spans="1:7" x14ac:dyDescent="0.2">
      <c r="E113" s="147"/>
    </row>
    <row r="114" spans="1:7" x14ac:dyDescent="0.2">
      <c r="E114" s="147"/>
    </row>
    <row r="115" spans="1:7" x14ac:dyDescent="0.2">
      <c r="E115" s="147"/>
    </row>
    <row r="116" spans="1:7" x14ac:dyDescent="0.2">
      <c r="E116" s="147"/>
    </row>
    <row r="117" spans="1:7" x14ac:dyDescent="0.2">
      <c r="E117" s="147"/>
    </row>
    <row r="118" spans="1:7" x14ac:dyDescent="0.2">
      <c r="E118" s="147"/>
    </row>
    <row r="119" spans="1:7" x14ac:dyDescent="0.2">
      <c r="E119" s="147"/>
    </row>
    <row r="120" spans="1:7" x14ac:dyDescent="0.2">
      <c r="E120" s="147"/>
    </row>
    <row r="121" spans="1:7" x14ac:dyDescent="0.2">
      <c r="E121" s="147"/>
    </row>
    <row r="122" spans="1:7" x14ac:dyDescent="0.2">
      <c r="E122" s="147"/>
    </row>
    <row r="123" spans="1:7" x14ac:dyDescent="0.2">
      <c r="E123" s="147"/>
    </row>
    <row r="124" spans="1:7" x14ac:dyDescent="0.2">
      <c r="A124" s="188"/>
      <c r="B124" s="188"/>
    </row>
    <row r="125" spans="1:7" x14ac:dyDescent="0.2">
      <c r="A125" s="187"/>
      <c r="B125" s="187"/>
      <c r="C125" s="190"/>
      <c r="D125" s="190"/>
      <c r="E125" s="191"/>
      <c r="F125" s="190"/>
      <c r="G125" s="192"/>
    </row>
    <row r="126" spans="1:7" x14ac:dyDescent="0.2">
      <c r="A126" s="193"/>
      <c r="B126" s="193"/>
      <c r="C126" s="187"/>
      <c r="D126" s="187"/>
      <c r="E126" s="194"/>
      <c r="F126" s="187"/>
      <c r="G126" s="187"/>
    </row>
    <row r="127" spans="1:7" x14ac:dyDescent="0.2">
      <c r="A127" s="187"/>
      <c r="B127" s="187"/>
      <c r="C127" s="187"/>
      <c r="D127" s="187"/>
      <c r="E127" s="194"/>
      <c r="F127" s="187"/>
      <c r="G127" s="187"/>
    </row>
    <row r="128" spans="1:7" x14ac:dyDescent="0.2">
      <c r="A128" s="187"/>
      <c r="B128" s="187"/>
      <c r="C128" s="187"/>
      <c r="D128" s="187"/>
      <c r="E128" s="194"/>
      <c r="F128" s="187"/>
      <c r="G128" s="187"/>
    </row>
    <row r="129" spans="1:7" x14ac:dyDescent="0.2">
      <c r="A129" s="187"/>
      <c r="B129" s="187"/>
      <c r="C129" s="187"/>
      <c r="D129" s="187"/>
      <c r="E129" s="194"/>
      <c r="F129" s="187"/>
      <c r="G129" s="187"/>
    </row>
    <row r="130" spans="1:7" x14ac:dyDescent="0.2">
      <c r="A130" s="187"/>
      <c r="B130" s="187"/>
      <c r="C130" s="187"/>
      <c r="D130" s="187"/>
      <c r="E130" s="194"/>
      <c r="F130" s="187"/>
      <c r="G130" s="187"/>
    </row>
    <row r="131" spans="1:7" x14ac:dyDescent="0.2">
      <c r="A131" s="187"/>
      <c r="B131" s="187"/>
      <c r="C131" s="187"/>
      <c r="D131" s="187"/>
      <c r="E131" s="194"/>
      <c r="F131" s="187"/>
      <c r="G131" s="187"/>
    </row>
    <row r="132" spans="1:7" x14ac:dyDescent="0.2">
      <c r="A132" s="187"/>
      <c r="B132" s="187"/>
      <c r="C132" s="187"/>
      <c r="D132" s="187"/>
      <c r="E132" s="194"/>
      <c r="F132" s="187"/>
      <c r="G132" s="187"/>
    </row>
    <row r="133" spans="1:7" x14ac:dyDescent="0.2">
      <c r="A133" s="187"/>
      <c r="B133" s="187"/>
      <c r="C133" s="187"/>
      <c r="D133" s="187"/>
      <c r="E133" s="194"/>
      <c r="F133" s="187"/>
      <c r="G133" s="187"/>
    </row>
    <row r="134" spans="1:7" x14ac:dyDescent="0.2">
      <c r="A134" s="187"/>
      <c r="B134" s="187"/>
      <c r="C134" s="187"/>
      <c r="D134" s="187"/>
      <c r="E134" s="194"/>
      <c r="F134" s="187"/>
      <c r="G134" s="187"/>
    </row>
    <row r="135" spans="1:7" x14ac:dyDescent="0.2">
      <c r="A135" s="187"/>
      <c r="B135" s="187"/>
      <c r="C135" s="187"/>
      <c r="D135" s="187"/>
      <c r="E135" s="194"/>
      <c r="F135" s="187"/>
      <c r="G135" s="187"/>
    </row>
    <row r="136" spans="1:7" x14ac:dyDescent="0.2">
      <c r="A136" s="187"/>
      <c r="B136" s="187"/>
      <c r="C136" s="187"/>
      <c r="D136" s="187"/>
      <c r="E136" s="194"/>
      <c r="F136" s="187"/>
      <c r="G136" s="187"/>
    </row>
    <row r="137" spans="1:7" x14ac:dyDescent="0.2">
      <c r="A137" s="187"/>
      <c r="B137" s="187"/>
      <c r="C137" s="187"/>
      <c r="D137" s="187"/>
      <c r="E137" s="194"/>
      <c r="F137" s="187"/>
      <c r="G137" s="187"/>
    </row>
    <row r="138" spans="1:7" x14ac:dyDescent="0.2">
      <c r="A138" s="187"/>
      <c r="B138" s="187"/>
      <c r="C138" s="187"/>
      <c r="D138" s="187"/>
      <c r="E138" s="194"/>
      <c r="F138" s="187"/>
      <c r="G138" s="18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Libor</cp:lastModifiedBy>
  <cp:lastPrinted>2020-07-07T10:09:55Z</cp:lastPrinted>
  <dcterms:created xsi:type="dcterms:W3CDTF">2017-07-17T17:32:40Z</dcterms:created>
  <dcterms:modified xsi:type="dcterms:W3CDTF">2020-07-07T10:30:38Z</dcterms:modified>
</cp:coreProperties>
</file>